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nky\Desktop\DE urcat pe site\"/>
    </mc:Choice>
  </mc:AlternateContent>
  <bookViews>
    <workbookView xWindow="0" yWindow="0" windowWidth="28800" windowHeight="11835"/>
  </bookViews>
  <sheets>
    <sheet name="indicatori dezvoltare" sheetId="1" r:id="rId1"/>
    <sheet name="indicatori bugetari agregat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C7" i="1"/>
  <c r="C59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C124" i="1"/>
  <c r="AS122" i="1"/>
  <c r="AT123" i="1"/>
  <c r="AS125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C121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D114" i="1"/>
  <c r="E114" i="1"/>
  <c r="C114" i="1"/>
  <c r="D108" i="1"/>
  <c r="E108" i="1"/>
  <c r="F108" i="1"/>
  <c r="F103" i="1" s="1"/>
  <c r="G108" i="1"/>
  <c r="G103" i="1" s="1"/>
  <c r="H108" i="1"/>
  <c r="H103" i="1" s="1"/>
  <c r="I108" i="1"/>
  <c r="I103" i="1" s="1"/>
  <c r="J108" i="1"/>
  <c r="J103" i="1" s="1"/>
  <c r="K108" i="1"/>
  <c r="K103" i="1" s="1"/>
  <c r="L108" i="1"/>
  <c r="L103" i="1" s="1"/>
  <c r="M108" i="1"/>
  <c r="M103" i="1" s="1"/>
  <c r="N108" i="1"/>
  <c r="N103" i="1" s="1"/>
  <c r="O108" i="1"/>
  <c r="O103" i="1" s="1"/>
  <c r="P108" i="1"/>
  <c r="P103" i="1" s="1"/>
  <c r="Q108" i="1"/>
  <c r="Q103" i="1" s="1"/>
  <c r="R108" i="1"/>
  <c r="R103" i="1" s="1"/>
  <c r="S108" i="1"/>
  <c r="S103" i="1" s="1"/>
  <c r="T108" i="1"/>
  <c r="T103" i="1" s="1"/>
  <c r="U108" i="1"/>
  <c r="U103" i="1" s="1"/>
  <c r="V108" i="1"/>
  <c r="V103" i="1" s="1"/>
  <c r="W108" i="1"/>
  <c r="W103" i="1" s="1"/>
  <c r="X108" i="1"/>
  <c r="X103" i="1" s="1"/>
  <c r="Y108" i="1"/>
  <c r="Y103" i="1" s="1"/>
  <c r="Z108" i="1"/>
  <c r="Z103" i="1" s="1"/>
  <c r="AA108" i="1"/>
  <c r="AA103" i="1" s="1"/>
  <c r="AB108" i="1"/>
  <c r="AB103" i="1" s="1"/>
  <c r="AC108" i="1"/>
  <c r="AC103" i="1" s="1"/>
  <c r="AD108" i="1"/>
  <c r="AD103" i="1" s="1"/>
  <c r="AE108" i="1"/>
  <c r="AE103" i="1" s="1"/>
  <c r="AF108" i="1"/>
  <c r="AF103" i="1" s="1"/>
  <c r="AG108" i="1"/>
  <c r="AG103" i="1" s="1"/>
  <c r="AH108" i="1"/>
  <c r="AH103" i="1" s="1"/>
  <c r="AI108" i="1"/>
  <c r="AI103" i="1" s="1"/>
  <c r="AJ108" i="1"/>
  <c r="AJ103" i="1" s="1"/>
  <c r="AK108" i="1"/>
  <c r="AK103" i="1" s="1"/>
  <c r="AL108" i="1"/>
  <c r="AL103" i="1" s="1"/>
  <c r="AM108" i="1"/>
  <c r="AM103" i="1" s="1"/>
  <c r="AN108" i="1"/>
  <c r="AN103" i="1" s="1"/>
  <c r="AO108" i="1"/>
  <c r="AO103" i="1" s="1"/>
  <c r="AP108" i="1"/>
  <c r="AP103" i="1" s="1"/>
  <c r="AQ108" i="1"/>
  <c r="AQ103" i="1" s="1"/>
  <c r="AR108" i="1"/>
  <c r="AR103" i="1" s="1"/>
  <c r="C108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C106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C95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C93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C91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D88" i="1"/>
  <c r="C88" i="1"/>
  <c r="AT90" i="1"/>
  <c r="AT92" i="1"/>
  <c r="AT94" i="1"/>
  <c r="AT98" i="1"/>
  <c r="AT101" i="1"/>
  <c r="AS104" i="1"/>
  <c r="AT105" i="1"/>
  <c r="AS106" i="1"/>
  <c r="AT107" i="1"/>
  <c r="AS108" i="1"/>
  <c r="AT109" i="1"/>
  <c r="AS110" i="1"/>
  <c r="AT111" i="1"/>
  <c r="AS112" i="1"/>
  <c r="AT113" i="1"/>
  <c r="AS114" i="1"/>
  <c r="AT116" i="1"/>
  <c r="AS117" i="1"/>
  <c r="AT118" i="1"/>
  <c r="AS119" i="1"/>
  <c r="AT120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C99" i="1"/>
  <c r="B90" i="1"/>
  <c r="AS90" i="1" s="1"/>
  <c r="B92" i="1"/>
  <c r="AS92" i="1" s="1"/>
  <c r="B94" i="1"/>
  <c r="AS94" i="1" s="1"/>
  <c r="B98" i="1"/>
  <c r="AS98" i="1" s="1"/>
  <c r="AS81" i="1"/>
  <c r="AT82" i="1"/>
  <c r="AS84" i="1"/>
  <c r="AT85" i="1"/>
  <c r="AS86" i="1"/>
  <c r="AT87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E80" i="1"/>
  <c r="D80" i="1"/>
  <c r="C80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C83" i="1"/>
  <c r="AS73" i="1"/>
  <c r="AT74" i="1"/>
  <c r="AS76" i="1"/>
  <c r="AT77" i="1"/>
  <c r="AS78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C75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C7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C63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C5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C57" i="1"/>
  <c r="AR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C52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C50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C22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C19" i="1"/>
  <c r="B15" i="1"/>
  <c r="D2" i="2"/>
  <c r="C2" i="2"/>
  <c r="AT7" i="1" l="1"/>
  <c r="AR96" i="1"/>
  <c r="AN96" i="1"/>
  <c r="AJ96" i="1"/>
  <c r="AF96" i="1"/>
  <c r="AB96" i="1"/>
  <c r="X96" i="1"/>
  <c r="T96" i="1"/>
  <c r="P96" i="1"/>
  <c r="L96" i="1"/>
  <c r="H96" i="1"/>
  <c r="D96" i="1"/>
  <c r="B124" i="1"/>
  <c r="AS124" i="1" s="1"/>
  <c r="AQ96" i="1"/>
  <c r="AM96" i="1"/>
  <c r="AI96" i="1"/>
  <c r="AE96" i="1"/>
  <c r="AA96" i="1"/>
  <c r="W96" i="1"/>
  <c r="S96" i="1"/>
  <c r="O96" i="1"/>
  <c r="K96" i="1"/>
  <c r="G96" i="1"/>
  <c r="B7" i="1"/>
  <c r="AS7" i="1" s="1"/>
  <c r="E103" i="1"/>
  <c r="B121" i="1"/>
  <c r="AS121" i="1" s="1"/>
  <c r="AP96" i="1"/>
  <c r="AL96" i="1"/>
  <c r="AH96" i="1"/>
  <c r="AD96" i="1"/>
  <c r="AT121" i="1"/>
  <c r="AQ122" i="1" s="1"/>
  <c r="C96" i="1"/>
  <c r="AO96" i="1"/>
  <c r="AK96" i="1"/>
  <c r="AG96" i="1"/>
  <c r="AC96" i="1"/>
  <c r="Y96" i="1"/>
  <c r="U96" i="1"/>
  <c r="Q96" i="1"/>
  <c r="M96" i="1"/>
  <c r="I96" i="1"/>
  <c r="E96" i="1"/>
  <c r="C103" i="1"/>
  <c r="AT124" i="1"/>
  <c r="G125" i="1" s="1"/>
  <c r="AT99" i="1"/>
  <c r="Z96" i="1"/>
  <c r="V96" i="1"/>
  <c r="R96" i="1"/>
  <c r="N96" i="1"/>
  <c r="J96" i="1"/>
  <c r="F96" i="1"/>
  <c r="D103" i="1"/>
  <c r="L122" i="1"/>
  <c r="AB122" i="1"/>
  <c r="AN122" i="1"/>
  <c r="Q122" i="1"/>
  <c r="AG122" i="1"/>
  <c r="F122" i="1"/>
  <c r="N122" i="1"/>
  <c r="V122" i="1"/>
  <c r="AD122" i="1"/>
  <c r="AL122" i="1"/>
  <c r="H122" i="1"/>
  <c r="X122" i="1"/>
  <c r="AR122" i="1"/>
  <c r="M122" i="1"/>
  <c r="AC122" i="1"/>
  <c r="C122" i="1"/>
  <c r="K122" i="1"/>
  <c r="S122" i="1"/>
  <c r="AA122" i="1"/>
  <c r="AI122" i="1"/>
  <c r="B88" i="1"/>
  <c r="AS88" i="1" s="1"/>
  <c r="AT83" i="1"/>
  <c r="AT80" i="1"/>
  <c r="B80" i="1"/>
  <c r="AS80" i="1" s="1"/>
  <c r="B83" i="1"/>
  <c r="AS83" i="1" s="1"/>
  <c r="AO47" i="1"/>
  <c r="AK47" i="1"/>
  <c r="AG47" i="1"/>
  <c r="AC47" i="1"/>
  <c r="Y47" i="1"/>
  <c r="U47" i="1"/>
  <c r="Q47" i="1"/>
  <c r="M47" i="1"/>
  <c r="I47" i="1"/>
  <c r="E47" i="1"/>
  <c r="AT75" i="1"/>
  <c r="AT72" i="1"/>
  <c r="AT59" i="1"/>
  <c r="B72" i="1"/>
  <c r="AS72" i="1" s="1"/>
  <c r="B75" i="1"/>
  <c r="AS75" i="1" s="1"/>
  <c r="AR47" i="1"/>
  <c r="AQ47" i="1"/>
  <c r="AM47" i="1"/>
  <c r="AI47" i="1"/>
  <c r="AE47" i="1"/>
  <c r="AA47" i="1"/>
  <c r="W47" i="1"/>
  <c r="S47" i="1"/>
  <c r="O47" i="1"/>
  <c r="K47" i="1"/>
  <c r="G47" i="1"/>
  <c r="C47" i="1"/>
  <c r="AN47" i="1"/>
  <c r="AJ47" i="1"/>
  <c r="AF47" i="1"/>
  <c r="AB47" i="1"/>
  <c r="X47" i="1"/>
  <c r="T47" i="1"/>
  <c r="P47" i="1"/>
  <c r="L47" i="1"/>
  <c r="H47" i="1"/>
  <c r="D47" i="1"/>
  <c r="B52" i="1"/>
  <c r="AP47" i="1"/>
  <c r="AL47" i="1"/>
  <c r="AH47" i="1"/>
  <c r="AD47" i="1"/>
  <c r="Z47" i="1"/>
  <c r="V47" i="1"/>
  <c r="R47" i="1"/>
  <c r="N47" i="1"/>
  <c r="J47" i="1"/>
  <c r="F47" i="1"/>
  <c r="D18" i="1"/>
  <c r="D13" i="1" s="1"/>
  <c r="E18" i="1"/>
  <c r="E13" i="1" s="1"/>
  <c r="F18" i="1"/>
  <c r="F13" i="1" s="1"/>
  <c r="G18" i="1"/>
  <c r="G13" i="1" s="1"/>
  <c r="H18" i="1"/>
  <c r="H13" i="1" s="1"/>
  <c r="I18" i="1"/>
  <c r="I13" i="1" s="1"/>
  <c r="J18" i="1"/>
  <c r="J13" i="1" s="1"/>
  <c r="K18" i="1"/>
  <c r="K13" i="1" s="1"/>
  <c r="L18" i="1"/>
  <c r="L13" i="1" s="1"/>
  <c r="M18" i="1"/>
  <c r="M13" i="1" s="1"/>
  <c r="N18" i="1"/>
  <c r="N13" i="1" s="1"/>
  <c r="O18" i="1"/>
  <c r="O13" i="1" s="1"/>
  <c r="P18" i="1"/>
  <c r="P13" i="1" s="1"/>
  <c r="Q18" i="1"/>
  <c r="Q13" i="1" s="1"/>
  <c r="R18" i="1"/>
  <c r="R13" i="1" s="1"/>
  <c r="S18" i="1"/>
  <c r="S13" i="1" s="1"/>
  <c r="T18" i="1"/>
  <c r="T13" i="1" s="1"/>
  <c r="U18" i="1"/>
  <c r="U13" i="1" s="1"/>
  <c r="V18" i="1"/>
  <c r="V13" i="1" s="1"/>
  <c r="W18" i="1"/>
  <c r="W13" i="1" s="1"/>
  <c r="X18" i="1"/>
  <c r="X13" i="1" s="1"/>
  <c r="Y18" i="1"/>
  <c r="Y13" i="1" s="1"/>
  <c r="Z18" i="1"/>
  <c r="Z13" i="1" s="1"/>
  <c r="AA18" i="1"/>
  <c r="AA13" i="1" s="1"/>
  <c r="AB18" i="1"/>
  <c r="AB13" i="1" s="1"/>
  <c r="AC18" i="1"/>
  <c r="AC13" i="1" s="1"/>
  <c r="AD18" i="1"/>
  <c r="AD13" i="1" s="1"/>
  <c r="AE18" i="1"/>
  <c r="AE13" i="1" s="1"/>
  <c r="AF18" i="1"/>
  <c r="AF13" i="1" s="1"/>
  <c r="AG18" i="1"/>
  <c r="AG13" i="1" s="1"/>
  <c r="AH18" i="1"/>
  <c r="AH13" i="1" s="1"/>
  <c r="AI18" i="1"/>
  <c r="AI13" i="1" s="1"/>
  <c r="AJ18" i="1"/>
  <c r="AJ13" i="1" s="1"/>
  <c r="AK18" i="1"/>
  <c r="AK13" i="1" s="1"/>
  <c r="AL18" i="1"/>
  <c r="AL13" i="1" s="1"/>
  <c r="AM18" i="1"/>
  <c r="AM13" i="1" s="1"/>
  <c r="AN18" i="1"/>
  <c r="AN13" i="1" s="1"/>
  <c r="AO18" i="1"/>
  <c r="AO13" i="1" s="1"/>
  <c r="AP18" i="1"/>
  <c r="AP13" i="1" s="1"/>
  <c r="AQ18" i="1"/>
  <c r="AQ13" i="1" s="1"/>
  <c r="AR18" i="1"/>
  <c r="AR13" i="1" s="1"/>
  <c r="C18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C36" i="1"/>
  <c r="B41" i="1"/>
  <c r="B42" i="1"/>
  <c r="B44" i="1"/>
  <c r="B45" i="1"/>
  <c r="B49" i="1"/>
  <c r="B51" i="1"/>
  <c r="B38" i="1"/>
  <c r="B39" i="1"/>
  <c r="AT42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E36" i="1"/>
  <c r="F36" i="1"/>
  <c r="G36" i="1"/>
  <c r="H36" i="1"/>
  <c r="D3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C46" i="1"/>
  <c r="C40" i="1"/>
  <c r="AM8" i="1" l="1"/>
  <c r="W8" i="1"/>
  <c r="O8" i="1"/>
  <c r="G8" i="1"/>
  <c r="AE8" i="1"/>
  <c r="AC8" i="1"/>
  <c r="R125" i="1"/>
  <c r="AM125" i="1"/>
  <c r="AJ8" i="1"/>
  <c r="T8" i="1"/>
  <c r="D8" i="1"/>
  <c r="AD8" i="1"/>
  <c r="N8" i="1"/>
  <c r="AQ8" i="1"/>
  <c r="Q8" i="1"/>
  <c r="AG8" i="1"/>
  <c r="AA8" i="1"/>
  <c r="AH125" i="1"/>
  <c r="Q125" i="1"/>
  <c r="AN8" i="1"/>
  <c r="X8" i="1"/>
  <c r="R8" i="1"/>
  <c r="K8" i="1"/>
  <c r="M8" i="1"/>
  <c r="AI125" i="1"/>
  <c r="AR125" i="1"/>
  <c r="AF8" i="1"/>
  <c r="P8" i="1"/>
  <c r="AP8" i="1"/>
  <c r="Z8" i="1"/>
  <c r="J8" i="1"/>
  <c r="E8" i="1"/>
  <c r="AT8" i="1" s="1"/>
  <c r="U8" i="1"/>
  <c r="AK8" i="1"/>
  <c r="S8" i="1"/>
  <c r="H8" i="1"/>
  <c r="AH8" i="1"/>
  <c r="C8" i="1"/>
  <c r="AG125" i="1"/>
  <c r="L125" i="1"/>
  <c r="AB8" i="1"/>
  <c r="L8" i="1"/>
  <c r="AL8" i="1"/>
  <c r="V8" i="1"/>
  <c r="F8" i="1"/>
  <c r="AR8" i="1"/>
  <c r="I8" i="1"/>
  <c r="Y8" i="1"/>
  <c r="AO8" i="1"/>
  <c r="AI8" i="1"/>
  <c r="AE122" i="1"/>
  <c r="O122" i="1"/>
  <c r="AO122" i="1"/>
  <c r="E122" i="1"/>
  <c r="P122" i="1"/>
  <c r="AH122" i="1"/>
  <c r="R122" i="1"/>
  <c r="AK122" i="1"/>
  <c r="I122" i="1"/>
  <c r="AT122" i="1" s="1"/>
  <c r="T122" i="1"/>
  <c r="AT103" i="1"/>
  <c r="AM122" i="1"/>
  <c r="W122" i="1"/>
  <c r="G122" i="1"/>
  <c r="U122" i="1"/>
  <c r="AF122" i="1"/>
  <c r="AP122" i="1"/>
  <c r="Z122" i="1"/>
  <c r="J122" i="1"/>
  <c r="Y122" i="1"/>
  <c r="AJ122" i="1"/>
  <c r="D122" i="1"/>
  <c r="AB125" i="1"/>
  <c r="AA76" i="1"/>
  <c r="AE125" i="1"/>
  <c r="AT96" i="1"/>
  <c r="AD125" i="1"/>
  <c r="N125" i="1"/>
  <c r="C125" i="1"/>
  <c r="AC125" i="1"/>
  <c r="M125" i="1"/>
  <c r="AA125" i="1"/>
  <c r="AN125" i="1"/>
  <c r="X125" i="1"/>
  <c r="H125" i="1"/>
  <c r="S125" i="1"/>
  <c r="Z125" i="1"/>
  <c r="J125" i="1"/>
  <c r="AO125" i="1"/>
  <c r="Y125" i="1"/>
  <c r="I125" i="1"/>
  <c r="W125" i="1"/>
  <c r="AJ125" i="1"/>
  <c r="T125" i="1"/>
  <c r="D125" i="1"/>
  <c r="O125" i="1"/>
  <c r="AP125" i="1"/>
  <c r="B96" i="1"/>
  <c r="AS96" i="1" s="1"/>
  <c r="I97" i="1" s="1"/>
  <c r="AL125" i="1"/>
  <c r="V125" i="1"/>
  <c r="F125" i="1"/>
  <c r="AK125" i="1"/>
  <c r="U125" i="1"/>
  <c r="E125" i="1"/>
  <c r="K125" i="1"/>
  <c r="AF125" i="1"/>
  <c r="P125" i="1"/>
  <c r="AQ125" i="1"/>
  <c r="O84" i="1"/>
  <c r="AP81" i="1"/>
  <c r="AL84" i="1"/>
  <c r="V84" i="1"/>
  <c r="F84" i="1"/>
  <c r="AC84" i="1"/>
  <c r="M84" i="1"/>
  <c r="AI84" i="1"/>
  <c r="C84" i="1"/>
  <c r="AF84" i="1"/>
  <c r="P84" i="1"/>
  <c r="AM84" i="1"/>
  <c r="G84" i="1"/>
  <c r="O81" i="1"/>
  <c r="AE81" i="1"/>
  <c r="C81" i="1"/>
  <c r="T81" i="1"/>
  <c r="AJ81" i="1"/>
  <c r="AG81" i="1"/>
  <c r="AP84" i="1"/>
  <c r="R81" i="1"/>
  <c r="AH81" i="1"/>
  <c r="AH84" i="1"/>
  <c r="R84" i="1"/>
  <c r="AO84" i="1"/>
  <c r="Y84" i="1"/>
  <c r="I84" i="1"/>
  <c r="AA84" i="1"/>
  <c r="AR84" i="1"/>
  <c r="AB84" i="1"/>
  <c r="L84" i="1"/>
  <c r="AE84" i="1"/>
  <c r="S81" i="1"/>
  <c r="AI81" i="1"/>
  <c r="H81" i="1"/>
  <c r="X81" i="1"/>
  <c r="AN81" i="1"/>
  <c r="AK81" i="1"/>
  <c r="F81" i="1"/>
  <c r="V81" i="1"/>
  <c r="V78" i="1" s="1"/>
  <c r="AL81" i="1"/>
  <c r="AD84" i="1"/>
  <c r="N84" i="1"/>
  <c r="AK84" i="1"/>
  <c r="U84" i="1"/>
  <c r="E84" i="1"/>
  <c r="S84" i="1"/>
  <c r="AN84" i="1"/>
  <c r="X84" i="1"/>
  <c r="H84" i="1"/>
  <c r="W84" i="1"/>
  <c r="G81" i="1"/>
  <c r="W81" i="1"/>
  <c r="AM81" i="1"/>
  <c r="L81" i="1"/>
  <c r="L78" i="1" s="1"/>
  <c r="AB81" i="1"/>
  <c r="AR81" i="1"/>
  <c r="AR78" i="1" s="1"/>
  <c r="AO81" i="1"/>
  <c r="J81" i="1"/>
  <c r="Z81" i="1"/>
  <c r="Y81" i="1"/>
  <c r="U81" i="1"/>
  <c r="Q81" i="1"/>
  <c r="M81" i="1"/>
  <c r="I81" i="1"/>
  <c r="Z84" i="1"/>
  <c r="J84" i="1"/>
  <c r="AG84" i="1"/>
  <c r="Q84" i="1"/>
  <c r="AQ84" i="1"/>
  <c r="K84" i="1"/>
  <c r="AJ84" i="1"/>
  <c r="T84" i="1"/>
  <c r="D84" i="1"/>
  <c r="K81" i="1"/>
  <c r="AA81" i="1"/>
  <c r="AA78" i="1" s="1"/>
  <c r="AQ81" i="1"/>
  <c r="P81" i="1"/>
  <c r="AF81" i="1"/>
  <c r="AC81" i="1"/>
  <c r="E81" i="1"/>
  <c r="N81" i="1"/>
  <c r="AD81" i="1"/>
  <c r="D81" i="1"/>
  <c r="AF73" i="1"/>
  <c r="R73" i="1"/>
  <c r="AR73" i="1"/>
  <c r="N73" i="1"/>
  <c r="AH73" i="1"/>
  <c r="AB73" i="1"/>
  <c r="O73" i="1"/>
  <c r="V73" i="1"/>
  <c r="AL73" i="1"/>
  <c r="AA73" i="1"/>
  <c r="L73" i="1"/>
  <c r="M73" i="1"/>
  <c r="F73" i="1"/>
  <c r="Z73" i="1"/>
  <c r="C73" i="1"/>
  <c r="AE73" i="1"/>
  <c r="T73" i="1"/>
  <c r="J73" i="1"/>
  <c r="AD73" i="1"/>
  <c r="K73" i="1"/>
  <c r="AI73" i="1"/>
  <c r="D73" i="1"/>
  <c r="AG73" i="1"/>
  <c r="AL76" i="1"/>
  <c r="AN76" i="1"/>
  <c r="AC73" i="1"/>
  <c r="V76" i="1"/>
  <c r="X76" i="1"/>
  <c r="E73" i="1"/>
  <c r="AK73" i="1"/>
  <c r="F76" i="1"/>
  <c r="AI76" i="1"/>
  <c r="M76" i="1"/>
  <c r="S76" i="1"/>
  <c r="S73" i="1"/>
  <c r="AQ73" i="1"/>
  <c r="P73" i="1"/>
  <c r="AJ73" i="1"/>
  <c r="U73" i="1"/>
  <c r="AC76" i="1"/>
  <c r="H76" i="1"/>
  <c r="G73" i="1"/>
  <c r="W73" i="1"/>
  <c r="AM73" i="1"/>
  <c r="H73" i="1"/>
  <c r="H69" i="1" s="1"/>
  <c r="X73" i="1"/>
  <c r="AN73" i="1"/>
  <c r="I73" i="1"/>
  <c r="Y73" i="1"/>
  <c r="AO73" i="1"/>
  <c r="AP73" i="1"/>
  <c r="Q73" i="1"/>
  <c r="AH76" i="1"/>
  <c r="R76" i="1"/>
  <c r="R69" i="1" s="1"/>
  <c r="AO76" i="1"/>
  <c r="Y76" i="1"/>
  <c r="I76" i="1"/>
  <c r="AJ76" i="1"/>
  <c r="AJ69" i="1" s="1"/>
  <c r="T76" i="1"/>
  <c r="D76" i="1"/>
  <c r="AE76" i="1"/>
  <c r="AP76" i="1"/>
  <c r="AD76" i="1"/>
  <c r="N76" i="1"/>
  <c r="AK76" i="1"/>
  <c r="U76" i="1"/>
  <c r="E76" i="1"/>
  <c r="AF76" i="1"/>
  <c r="P76" i="1"/>
  <c r="AQ76" i="1"/>
  <c r="C76" i="1"/>
  <c r="O76" i="1"/>
  <c r="K76" i="1"/>
  <c r="G76" i="1"/>
  <c r="Z76" i="1"/>
  <c r="J76" i="1"/>
  <c r="AG76" i="1"/>
  <c r="Q76" i="1"/>
  <c r="AR76" i="1"/>
  <c r="AB76" i="1"/>
  <c r="L76" i="1"/>
  <c r="AM76" i="1"/>
  <c r="W76" i="1"/>
  <c r="B47" i="1"/>
  <c r="B18" i="1"/>
  <c r="C13" i="1"/>
  <c r="AT18" i="1"/>
  <c r="AT43" i="1"/>
  <c r="B46" i="1"/>
  <c r="AS46" i="1" s="1"/>
  <c r="AS42" i="1"/>
  <c r="B40" i="1"/>
  <c r="AS40" i="1" s="1"/>
  <c r="AT36" i="1"/>
  <c r="AT40" i="1"/>
  <c r="AT46" i="1"/>
  <c r="Q97" i="1" l="1"/>
  <c r="AM97" i="1"/>
  <c r="AN97" i="1"/>
  <c r="AF69" i="1"/>
  <c r="O78" i="1"/>
  <c r="K97" i="1"/>
  <c r="AA69" i="1"/>
  <c r="AG97" i="1"/>
  <c r="E97" i="1"/>
  <c r="AA97" i="1"/>
  <c r="J97" i="1"/>
  <c r="AP97" i="1"/>
  <c r="L97" i="1"/>
  <c r="F97" i="1"/>
  <c r="AL97" i="1"/>
  <c r="AE97" i="1"/>
  <c r="K78" i="1"/>
  <c r="AH97" i="1"/>
  <c r="AJ97" i="1"/>
  <c r="AD97" i="1"/>
  <c r="AC97" i="1"/>
  <c r="G97" i="1"/>
  <c r="U97" i="1"/>
  <c r="H97" i="1"/>
  <c r="R97" i="1"/>
  <c r="P97" i="1"/>
  <c r="T97" i="1"/>
  <c r="N97" i="1"/>
  <c r="Y97" i="1"/>
  <c r="AR97" i="1"/>
  <c r="D97" i="1"/>
  <c r="O97" i="1"/>
  <c r="AQ97" i="1"/>
  <c r="W97" i="1"/>
  <c r="AK97" i="1"/>
  <c r="X97" i="1"/>
  <c r="Z97" i="1"/>
  <c r="AF97" i="1"/>
  <c r="AB97" i="1"/>
  <c r="V97" i="1"/>
  <c r="AO97" i="1"/>
  <c r="S97" i="1"/>
  <c r="M97" i="1"/>
  <c r="C97" i="1"/>
  <c r="AI97" i="1"/>
  <c r="AK69" i="1"/>
  <c r="U69" i="1"/>
  <c r="AF78" i="1"/>
  <c r="J69" i="1"/>
  <c r="AM78" i="1"/>
  <c r="AI78" i="1"/>
  <c r="P78" i="1"/>
  <c r="AB69" i="1"/>
  <c r="O69" i="1"/>
  <c r="AQ78" i="1"/>
  <c r="AT84" i="1"/>
  <c r="I78" i="1"/>
  <c r="Y78" i="1"/>
  <c r="W78" i="1"/>
  <c r="AL78" i="1"/>
  <c r="N78" i="1"/>
  <c r="Z69" i="1"/>
  <c r="D69" i="1"/>
  <c r="I69" i="1"/>
  <c r="AC69" i="1"/>
  <c r="X69" i="1"/>
  <c r="AC78" i="1"/>
  <c r="M78" i="1"/>
  <c r="AB78" i="1"/>
  <c r="AP78" i="1"/>
  <c r="AD78" i="1"/>
  <c r="G69" i="1"/>
  <c r="AH78" i="1"/>
  <c r="D78" i="1"/>
  <c r="Z78" i="1"/>
  <c r="G78" i="1"/>
  <c r="C78" i="1"/>
  <c r="F78" i="1"/>
  <c r="U78" i="1"/>
  <c r="AO78" i="1"/>
  <c r="AT81" i="1"/>
  <c r="E78" i="1"/>
  <c r="AN78" i="1"/>
  <c r="S78" i="1"/>
  <c r="R78" i="1"/>
  <c r="T78" i="1"/>
  <c r="X78" i="1"/>
  <c r="Q78" i="1"/>
  <c r="J78" i="1"/>
  <c r="H78" i="1"/>
  <c r="AG78" i="1"/>
  <c r="AE78" i="1"/>
  <c r="AK78" i="1"/>
  <c r="AJ78" i="1"/>
  <c r="AQ69" i="1"/>
  <c r="K69" i="1"/>
  <c r="S69" i="1"/>
  <c r="V69" i="1"/>
  <c r="N69" i="1"/>
  <c r="AE69" i="1"/>
  <c r="AM69" i="1"/>
  <c r="Q69" i="1"/>
  <c r="M69" i="1"/>
  <c r="E69" i="1"/>
  <c r="AI69" i="1"/>
  <c r="AL69" i="1"/>
  <c r="AH69" i="1"/>
  <c r="AR69" i="1"/>
  <c r="T69" i="1"/>
  <c r="AN69" i="1"/>
  <c r="F69" i="1"/>
  <c r="AD69" i="1"/>
  <c r="Y69" i="1"/>
  <c r="P69" i="1"/>
  <c r="L69" i="1"/>
  <c r="AG69" i="1"/>
  <c r="C69" i="1"/>
  <c r="AP69" i="1"/>
  <c r="W69" i="1"/>
  <c r="AO69" i="1"/>
  <c r="AT73" i="1"/>
  <c r="AT76" i="1"/>
  <c r="B13" i="1"/>
  <c r="AS18" i="1"/>
  <c r="B97" i="1" l="1"/>
  <c r="AS97" i="1" s="1"/>
  <c r="AT97" i="1"/>
  <c r="AT3" i="1" l="1"/>
  <c r="AT4" i="1"/>
  <c r="AT5" i="1"/>
  <c r="AT6" i="1"/>
  <c r="AT13" i="1"/>
  <c r="AT15" i="1"/>
  <c r="AT17" i="1"/>
  <c r="AT19" i="1"/>
  <c r="AT21" i="1"/>
  <c r="AT23" i="1"/>
  <c r="AT24" i="1"/>
  <c r="AT25" i="1"/>
  <c r="AT26" i="1"/>
  <c r="AT30" i="1"/>
  <c r="AT32" i="1"/>
  <c r="AT38" i="1"/>
  <c r="AT39" i="1"/>
  <c r="AT41" i="1"/>
  <c r="AT44" i="1"/>
  <c r="AT45" i="1"/>
  <c r="AT47" i="1"/>
  <c r="AT49" i="1"/>
  <c r="AT51" i="1"/>
  <c r="AT53" i="1"/>
  <c r="AT55" i="1"/>
  <c r="AT56" i="1"/>
  <c r="AT58" i="1"/>
  <c r="AT61" i="1"/>
  <c r="AT62" i="1"/>
  <c r="AT63" i="1"/>
  <c r="AT65" i="1"/>
  <c r="AT66" i="1"/>
  <c r="AT68" i="1"/>
  <c r="AT70" i="1"/>
  <c r="AT71" i="1"/>
  <c r="AT79" i="1"/>
  <c r="AT2" i="1"/>
  <c r="AS9" i="1"/>
  <c r="AS12" i="1"/>
  <c r="AS13" i="1"/>
  <c r="AS15" i="1"/>
  <c r="B17" i="1"/>
  <c r="AS17" i="1" s="1"/>
  <c r="B19" i="1"/>
  <c r="AS19" i="1" s="1"/>
  <c r="B21" i="1"/>
  <c r="AS21" i="1" s="1"/>
  <c r="B23" i="1"/>
  <c r="AS23" i="1" s="1"/>
  <c r="B24" i="1"/>
  <c r="AS24" i="1" s="1"/>
  <c r="AS25" i="1"/>
  <c r="B26" i="1"/>
  <c r="AS26" i="1" s="1"/>
  <c r="B30" i="1"/>
  <c r="AS30" i="1" s="1"/>
  <c r="B32" i="1"/>
  <c r="AS32" i="1" s="1"/>
  <c r="J33" i="1" s="1"/>
  <c r="AS35" i="1"/>
  <c r="B36" i="1"/>
  <c r="AS36" i="1" s="1"/>
  <c r="J37" i="1" s="1"/>
  <c r="AS38" i="1"/>
  <c r="AS39" i="1"/>
  <c r="AS41" i="1"/>
  <c r="AS44" i="1"/>
  <c r="AS45" i="1"/>
  <c r="AS47" i="1"/>
  <c r="AS49" i="1"/>
  <c r="AS51" i="1"/>
  <c r="B53" i="1"/>
  <c r="AS53" i="1" s="1"/>
  <c r="B55" i="1"/>
  <c r="AS55" i="1" s="1"/>
  <c r="B56" i="1"/>
  <c r="AS56" i="1" s="1"/>
  <c r="B58" i="1"/>
  <c r="AS58" i="1" s="1"/>
  <c r="B59" i="1"/>
  <c r="AS59" i="1" s="1"/>
  <c r="J60" i="1" s="1"/>
  <c r="B61" i="1"/>
  <c r="AS61" i="1" s="1"/>
  <c r="B62" i="1"/>
  <c r="AS62" i="1" s="1"/>
  <c r="B63" i="1"/>
  <c r="AS63" i="1" s="1"/>
  <c r="B65" i="1"/>
  <c r="AS65" i="1" s="1"/>
  <c r="B66" i="1"/>
  <c r="AS66" i="1" s="1"/>
  <c r="AS67" i="1"/>
  <c r="B68" i="1"/>
  <c r="AS68" i="1" s="1"/>
  <c r="B70" i="1"/>
  <c r="AS70" i="1" s="1"/>
  <c r="B71" i="1"/>
  <c r="AS71" i="1" s="1"/>
  <c r="B74" i="1"/>
  <c r="AS74" i="1" s="1"/>
  <c r="B77" i="1"/>
  <c r="AS77" i="1" s="1"/>
  <c r="B79" i="1"/>
  <c r="AS79" i="1" s="1"/>
  <c r="B82" i="1"/>
  <c r="AS82" i="1" s="1"/>
  <c r="B85" i="1"/>
  <c r="AS85" i="1" s="1"/>
  <c r="B87" i="1"/>
  <c r="AS87" i="1" s="1"/>
  <c r="B101" i="1"/>
  <c r="AS101" i="1" s="1"/>
  <c r="B103" i="1"/>
  <c r="AS103" i="1" s="1"/>
  <c r="B105" i="1"/>
  <c r="AS105" i="1" s="1"/>
  <c r="B107" i="1"/>
  <c r="AS107" i="1" s="1"/>
  <c r="B109" i="1"/>
  <c r="AS109" i="1" s="1"/>
  <c r="B111" i="1"/>
  <c r="AS111" i="1" s="1"/>
  <c r="B113" i="1"/>
  <c r="AS113" i="1" s="1"/>
  <c r="B116" i="1"/>
  <c r="AS116" i="1" s="1"/>
  <c r="B118" i="1"/>
  <c r="B120" i="1"/>
  <c r="AS120" i="1" s="1"/>
  <c r="B123" i="1"/>
  <c r="AS123" i="1" s="1"/>
  <c r="B3" i="1"/>
  <c r="AS3" i="1" s="1"/>
  <c r="B4" i="1"/>
  <c r="AS4" i="1" s="1"/>
  <c r="B5" i="1"/>
  <c r="AS5" i="1" s="1"/>
  <c r="B6" i="1"/>
  <c r="B2" i="1"/>
  <c r="AS6" i="1" l="1"/>
  <c r="B8" i="1" s="1"/>
  <c r="AS8" i="1" s="1"/>
  <c r="J16" i="1"/>
  <c r="AS118" i="1"/>
  <c r="J119" i="1" s="1"/>
  <c r="J117" i="1"/>
  <c r="J110" i="1"/>
  <c r="J20" i="1"/>
  <c r="J54" i="1"/>
  <c r="AR104" i="1"/>
  <c r="AN104" i="1"/>
  <c r="AJ104" i="1"/>
  <c r="AF104" i="1"/>
  <c r="AB104" i="1"/>
  <c r="X104" i="1"/>
  <c r="T104" i="1"/>
  <c r="P104" i="1"/>
  <c r="L104" i="1"/>
  <c r="H104" i="1"/>
  <c r="D104" i="1"/>
  <c r="AK104" i="1"/>
  <c r="I104" i="1"/>
  <c r="AQ104" i="1"/>
  <c r="AM104" i="1"/>
  <c r="AI104" i="1"/>
  <c r="AE104" i="1"/>
  <c r="AA104" i="1"/>
  <c r="W104" i="1"/>
  <c r="S104" i="1"/>
  <c r="O104" i="1"/>
  <c r="K104" i="1"/>
  <c r="G104" i="1"/>
  <c r="C104" i="1"/>
  <c r="U104" i="1"/>
  <c r="AP104" i="1"/>
  <c r="AL104" i="1"/>
  <c r="AH104" i="1"/>
  <c r="AD104" i="1"/>
  <c r="Z104" i="1"/>
  <c r="V104" i="1"/>
  <c r="R104" i="1"/>
  <c r="N104" i="1"/>
  <c r="J104" i="1"/>
  <c r="F104" i="1"/>
  <c r="AO104" i="1"/>
  <c r="AG104" i="1"/>
  <c r="AC104" i="1"/>
  <c r="Y104" i="1"/>
  <c r="Q104" i="1"/>
  <c r="M104" i="1"/>
  <c r="E104" i="1"/>
  <c r="AT78" i="1"/>
  <c r="J14" i="1"/>
  <c r="AR27" i="1"/>
  <c r="J27" i="1"/>
  <c r="J112" i="1"/>
  <c r="J48" i="1"/>
  <c r="J64" i="1"/>
  <c r="AO64" i="1"/>
  <c r="AK64" i="1"/>
  <c r="AG64" i="1"/>
  <c r="AC64" i="1"/>
  <c r="Y64" i="1"/>
  <c r="U64" i="1"/>
  <c r="Q64" i="1"/>
  <c r="M64" i="1"/>
  <c r="H64" i="1"/>
  <c r="D64" i="1"/>
  <c r="AR64" i="1"/>
  <c r="AN64" i="1"/>
  <c r="AJ64" i="1"/>
  <c r="AF64" i="1"/>
  <c r="AB64" i="1"/>
  <c r="X64" i="1"/>
  <c r="T64" i="1"/>
  <c r="P64" i="1"/>
  <c r="L64" i="1"/>
  <c r="G64" i="1"/>
  <c r="C64" i="1"/>
  <c r="AP64" i="1"/>
  <c r="AH64" i="1"/>
  <c r="Z64" i="1"/>
  <c r="V64" i="1"/>
  <c r="N64" i="1"/>
  <c r="E64" i="1"/>
  <c r="AQ64" i="1"/>
  <c r="AM64" i="1"/>
  <c r="AI64" i="1"/>
  <c r="AE64" i="1"/>
  <c r="AA64" i="1"/>
  <c r="W64" i="1"/>
  <c r="S64" i="1"/>
  <c r="O64" i="1"/>
  <c r="K64" i="1"/>
  <c r="F64" i="1"/>
  <c r="AL64" i="1"/>
  <c r="AD64" i="1"/>
  <c r="R64" i="1"/>
  <c r="I64" i="1"/>
  <c r="AO31" i="1"/>
  <c r="J31" i="1"/>
  <c r="J28" i="1" s="1"/>
  <c r="C60" i="1"/>
  <c r="AE60" i="1"/>
  <c r="O60" i="1"/>
  <c r="AL60" i="1"/>
  <c r="V60" i="1"/>
  <c r="F60" i="1"/>
  <c r="AC60" i="1"/>
  <c r="M60" i="1"/>
  <c r="AN60" i="1"/>
  <c r="X60" i="1"/>
  <c r="H60" i="1"/>
  <c r="S60" i="1"/>
  <c r="AQ60" i="1"/>
  <c r="AA60" i="1"/>
  <c r="K60" i="1"/>
  <c r="AH60" i="1"/>
  <c r="R60" i="1"/>
  <c r="AO60" i="1"/>
  <c r="Y60" i="1"/>
  <c r="I60" i="1"/>
  <c r="AJ60" i="1"/>
  <c r="T60" i="1"/>
  <c r="D60" i="1"/>
  <c r="AP60" i="1"/>
  <c r="AM60" i="1"/>
  <c r="W60" i="1"/>
  <c r="G60" i="1"/>
  <c r="AD60" i="1"/>
  <c r="N60" i="1"/>
  <c r="AK60" i="1"/>
  <c r="U60" i="1"/>
  <c r="E60" i="1"/>
  <c r="AF60" i="1"/>
  <c r="P60" i="1"/>
  <c r="AI60" i="1"/>
  <c r="Z60" i="1"/>
  <c r="AG60" i="1"/>
  <c r="Q60" i="1"/>
  <c r="AR60" i="1"/>
  <c r="AB60" i="1"/>
  <c r="L60" i="1"/>
  <c r="AR54" i="1"/>
  <c r="AN54" i="1"/>
  <c r="AJ54" i="1"/>
  <c r="AF54" i="1"/>
  <c r="AB54" i="1"/>
  <c r="X54" i="1"/>
  <c r="T54" i="1"/>
  <c r="P54" i="1"/>
  <c r="L54" i="1"/>
  <c r="H54" i="1"/>
  <c r="D54" i="1"/>
  <c r="AQ54" i="1"/>
  <c r="AE54" i="1"/>
  <c r="S54" i="1"/>
  <c r="K54" i="1"/>
  <c r="C54" i="1"/>
  <c r="AL54" i="1"/>
  <c r="V54" i="1"/>
  <c r="N54" i="1"/>
  <c r="F54" i="1"/>
  <c r="AG54" i="1"/>
  <c r="I54" i="1"/>
  <c r="AM54" i="1"/>
  <c r="AI54" i="1"/>
  <c r="AA54" i="1"/>
  <c r="W54" i="1"/>
  <c r="O54" i="1"/>
  <c r="G54" i="1"/>
  <c r="AP54" i="1"/>
  <c r="AH54" i="1"/>
  <c r="AD54" i="1"/>
  <c r="Z54" i="1"/>
  <c r="R54" i="1"/>
  <c r="AO54" i="1"/>
  <c r="AK54" i="1"/>
  <c r="AC54" i="1"/>
  <c r="Y54" i="1"/>
  <c r="U54" i="1"/>
  <c r="Q54" i="1"/>
  <c r="M54" i="1"/>
  <c r="E54" i="1"/>
  <c r="AR48" i="1"/>
  <c r="AN48" i="1"/>
  <c r="AJ48" i="1"/>
  <c r="AF48" i="1"/>
  <c r="AB48" i="1"/>
  <c r="X48" i="1"/>
  <c r="T48" i="1"/>
  <c r="P48" i="1"/>
  <c r="L48" i="1"/>
  <c r="H48" i="1"/>
  <c r="D48" i="1"/>
  <c r="AK48" i="1"/>
  <c r="AC48" i="1"/>
  <c r="U48" i="1"/>
  <c r="M48" i="1"/>
  <c r="E48" i="1"/>
  <c r="AQ48" i="1"/>
  <c r="AM48" i="1"/>
  <c r="AI48" i="1"/>
  <c r="AE48" i="1"/>
  <c r="AA48" i="1"/>
  <c r="W48" i="1"/>
  <c r="S48" i="1"/>
  <c r="O48" i="1"/>
  <c r="K48" i="1"/>
  <c r="G48" i="1"/>
  <c r="C48" i="1"/>
  <c r="AP48" i="1"/>
  <c r="AL48" i="1"/>
  <c r="AH48" i="1"/>
  <c r="AD48" i="1"/>
  <c r="Z48" i="1"/>
  <c r="V48" i="1"/>
  <c r="R48" i="1"/>
  <c r="N48" i="1"/>
  <c r="F48" i="1"/>
  <c r="AO48" i="1"/>
  <c r="AG48" i="1"/>
  <c r="Y48" i="1"/>
  <c r="Q48" i="1"/>
  <c r="I48" i="1"/>
  <c r="AK117" i="1"/>
  <c r="AP20" i="1"/>
  <c r="AL20" i="1"/>
  <c r="AH20" i="1"/>
  <c r="AD20" i="1"/>
  <c r="Z20" i="1"/>
  <c r="V20" i="1"/>
  <c r="R20" i="1"/>
  <c r="N20" i="1"/>
  <c r="F20" i="1"/>
  <c r="AI20" i="1"/>
  <c r="W20" i="1"/>
  <c r="G20" i="1"/>
  <c r="AO20" i="1"/>
  <c r="AK20" i="1"/>
  <c r="AG20" i="1"/>
  <c r="AC20" i="1"/>
  <c r="Y20" i="1"/>
  <c r="U20" i="1"/>
  <c r="Q20" i="1"/>
  <c r="M20" i="1"/>
  <c r="I20" i="1"/>
  <c r="E20" i="1"/>
  <c r="AQ20" i="1"/>
  <c r="AE20" i="1"/>
  <c r="O20" i="1"/>
  <c r="AR20" i="1"/>
  <c r="AN20" i="1"/>
  <c r="AJ20" i="1"/>
  <c r="AF20" i="1"/>
  <c r="AB20" i="1"/>
  <c r="X20" i="1"/>
  <c r="T20" i="1"/>
  <c r="P20" i="1"/>
  <c r="L20" i="1"/>
  <c r="H20" i="1"/>
  <c r="D20" i="1"/>
  <c r="AM20" i="1"/>
  <c r="AA20" i="1"/>
  <c r="S20" i="1"/>
  <c r="K20" i="1"/>
  <c r="C20" i="1"/>
  <c r="AR14" i="1"/>
  <c r="AN14" i="1"/>
  <c r="AJ14" i="1"/>
  <c r="AF14" i="1"/>
  <c r="AB14" i="1"/>
  <c r="X14" i="1"/>
  <c r="T14" i="1"/>
  <c r="P14" i="1"/>
  <c r="L14" i="1"/>
  <c r="H14" i="1"/>
  <c r="D14" i="1"/>
  <c r="AK14" i="1"/>
  <c r="AG14" i="1"/>
  <c r="Y14" i="1"/>
  <c r="Q14" i="1"/>
  <c r="I14" i="1"/>
  <c r="AQ14" i="1"/>
  <c r="AM14" i="1"/>
  <c r="AI14" i="1"/>
  <c r="AE14" i="1"/>
  <c r="AA14" i="1"/>
  <c r="W14" i="1"/>
  <c r="S14" i="1"/>
  <c r="O14" i="1"/>
  <c r="K14" i="1"/>
  <c r="G14" i="1"/>
  <c r="C14" i="1"/>
  <c r="AP14" i="1"/>
  <c r="AL14" i="1"/>
  <c r="AH14" i="1"/>
  <c r="AD14" i="1"/>
  <c r="Z14" i="1"/>
  <c r="V14" i="1"/>
  <c r="R14" i="1"/>
  <c r="N14" i="1"/>
  <c r="F14" i="1"/>
  <c r="AO14" i="1"/>
  <c r="AC14" i="1"/>
  <c r="U14" i="1"/>
  <c r="M14" i="1"/>
  <c r="E14" i="1"/>
  <c r="AS2" i="1"/>
  <c r="B43" i="1"/>
  <c r="AS43" i="1" s="1"/>
  <c r="AR37" i="1"/>
  <c r="AN37" i="1"/>
  <c r="AJ37" i="1"/>
  <c r="AF37" i="1"/>
  <c r="AB37" i="1"/>
  <c r="X37" i="1"/>
  <c r="T37" i="1"/>
  <c r="P37" i="1"/>
  <c r="L37" i="1"/>
  <c r="H37" i="1"/>
  <c r="D37" i="1"/>
  <c r="E37" i="1"/>
  <c r="AQ37" i="1"/>
  <c r="AM37" i="1"/>
  <c r="AI37" i="1"/>
  <c r="AE37" i="1"/>
  <c r="AA37" i="1"/>
  <c r="W37" i="1"/>
  <c r="S37" i="1"/>
  <c r="O37" i="1"/>
  <c r="K37" i="1"/>
  <c r="G37" i="1"/>
  <c r="C37" i="1"/>
  <c r="Y37" i="1"/>
  <c r="AP37" i="1"/>
  <c r="AL37" i="1"/>
  <c r="AH37" i="1"/>
  <c r="AD37" i="1"/>
  <c r="Z37" i="1"/>
  <c r="V37" i="1"/>
  <c r="R37" i="1"/>
  <c r="N37" i="1"/>
  <c r="F37" i="1"/>
  <c r="AO37" i="1"/>
  <c r="AK37" i="1"/>
  <c r="AG37" i="1"/>
  <c r="AC37" i="1"/>
  <c r="U37" i="1"/>
  <c r="Q37" i="1"/>
  <c r="M37" i="1"/>
  <c r="I37" i="1"/>
  <c r="AQ33" i="1"/>
  <c r="V31" i="1"/>
  <c r="S16" i="1"/>
  <c r="AD31" i="1"/>
  <c r="F31" i="1"/>
  <c r="AL31" i="1"/>
  <c r="AC16" i="1"/>
  <c r="N31" i="1"/>
  <c r="D33" i="1"/>
  <c r="AJ33" i="1"/>
  <c r="AM16" i="1"/>
  <c r="AA16" i="1"/>
  <c r="AB27" i="1"/>
  <c r="G31" i="1"/>
  <c r="O31" i="1"/>
  <c r="W31" i="1"/>
  <c r="AE31" i="1"/>
  <c r="AM31" i="1"/>
  <c r="H33" i="1"/>
  <c r="X33" i="1"/>
  <c r="AN33" i="1"/>
  <c r="U117" i="1"/>
  <c r="AE16" i="1"/>
  <c r="R31" i="1"/>
  <c r="Z31" i="1"/>
  <c r="AH31" i="1"/>
  <c r="AP31" i="1"/>
  <c r="L33" i="1"/>
  <c r="AB33" i="1"/>
  <c r="AR33" i="1"/>
  <c r="L27" i="1"/>
  <c r="T33" i="1"/>
  <c r="AJ27" i="1"/>
  <c r="K16" i="1"/>
  <c r="C31" i="1"/>
  <c r="K31" i="1"/>
  <c r="S31" i="1"/>
  <c r="AA31" i="1"/>
  <c r="AI31" i="1"/>
  <c r="AQ31" i="1"/>
  <c r="P33" i="1"/>
  <c r="AF33" i="1"/>
  <c r="AP119" i="1"/>
  <c r="M119" i="1"/>
  <c r="AI119" i="1"/>
  <c r="AB16" i="1"/>
  <c r="P16" i="1"/>
  <c r="AD16" i="1"/>
  <c r="AP16" i="1"/>
  <c r="T16" i="1"/>
  <c r="L16" i="1"/>
  <c r="H16" i="1"/>
  <c r="AL16" i="1"/>
  <c r="X16" i="1"/>
  <c r="AH16" i="1"/>
  <c r="AI16" i="1"/>
  <c r="O16" i="1"/>
  <c r="P27" i="1"/>
  <c r="AF27" i="1"/>
  <c r="AR112" i="1"/>
  <c r="AN112" i="1"/>
  <c r="AJ112" i="1"/>
  <c r="AF112" i="1"/>
  <c r="AB112" i="1"/>
  <c r="X112" i="1"/>
  <c r="T112" i="1"/>
  <c r="P112" i="1"/>
  <c r="L112" i="1"/>
  <c r="H112" i="1"/>
  <c r="D112" i="1"/>
  <c r="AQ112" i="1"/>
  <c r="AM112" i="1"/>
  <c r="AI112" i="1"/>
  <c r="AE112" i="1"/>
  <c r="AA112" i="1"/>
  <c r="W112" i="1"/>
  <c r="S112" i="1"/>
  <c r="O112" i="1"/>
  <c r="K112" i="1"/>
  <c r="G112" i="1"/>
  <c r="C112" i="1"/>
  <c r="AK112" i="1"/>
  <c r="AC112" i="1"/>
  <c r="U112" i="1"/>
  <c r="M112" i="1"/>
  <c r="E112" i="1"/>
  <c r="AL112" i="1"/>
  <c r="Z112" i="1"/>
  <c r="Q112" i="1"/>
  <c r="F112" i="1"/>
  <c r="AH112" i="1"/>
  <c r="Y112" i="1"/>
  <c r="N112" i="1"/>
  <c r="AG112" i="1"/>
  <c r="AD112" i="1"/>
  <c r="I112" i="1"/>
  <c r="AO112" i="1"/>
  <c r="AP112" i="1"/>
  <c r="V112" i="1"/>
  <c r="R112" i="1"/>
  <c r="D27" i="1"/>
  <c r="AQ27" i="1"/>
  <c r="AM27" i="1"/>
  <c r="AI27" i="1"/>
  <c r="AE27" i="1"/>
  <c r="AA27" i="1"/>
  <c r="W27" i="1"/>
  <c r="S27" i="1"/>
  <c r="O27" i="1"/>
  <c r="K27" i="1"/>
  <c r="G27" i="1"/>
  <c r="C27" i="1"/>
  <c r="AO27" i="1"/>
  <c r="Y27" i="1"/>
  <c r="Q27" i="1"/>
  <c r="E27" i="1"/>
  <c r="AP27" i="1"/>
  <c r="AL27" i="1"/>
  <c r="AH27" i="1"/>
  <c r="AD27" i="1"/>
  <c r="Z27" i="1"/>
  <c r="V27" i="1"/>
  <c r="R27" i="1"/>
  <c r="N27" i="1"/>
  <c r="F27" i="1"/>
  <c r="AK27" i="1"/>
  <c r="AC27" i="1"/>
  <c r="U27" i="1"/>
  <c r="I27" i="1"/>
  <c r="AG27" i="1"/>
  <c r="M27" i="1"/>
  <c r="T27" i="1"/>
  <c r="AQ16" i="1"/>
  <c r="G16" i="1"/>
  <c r="W16" i="1"/>
  <c r="H27" i="1"/>
  <c r="X27" i="1"/>
  <c r="AN27" i="1"/>
  <c r="E33" i="1"/>
  <c r="Y33" i="1"/>
  <c r="V117" i="1"/>
  <c r="I33" i="1"/>
  <c r="Q33" i="1"/>
  <c r="AC33" i="1"/>
  <c r="AO33" i="1"/>
  <c r="D16" i="1"/>
  <c r="AO16" i="1"/>
  <c r="AK16" i="1"/>
  <c r="AG16" i="1"/>
  <c r="E16" i="1"/>
  <c r="I16" i="1"/>
  <c r="M16" i="1"/>
  <c r="Q16" i="1"/>
  <c r="U16" i="1"/>
  <c r="Y16" i="1"/>
  <c r="D31" i="1"/>
  <c r="H31" i="1"/>
  <c r="L31" i="1"/>
  <c r="P31" i="1"/>
  <c r="T31" i="1"/>
  <c r="X31" i="1"/>
  <c r="AB31" i="1"/>
  <c r="AF31" i="1"/>
  <c r="AJ31" i="1"/>
  <c r="AN31" i="1"/>
  <c r="AR31" i="1"/>
  <c r="F33" i="1"/>
  <c r="N33" i="1"/>
  <c r="R33" i="1"/>
  <c r="V33" i="1"/>
  <c r="Z33" i="1"/>
  <c r="AD33" i="1"/>
  <c r="AH33" i="1"/>
  <c r="AL33" i="1"/>
  <c r="AP33" i="1"/>
  <c r="AR117" i="1"/>
  <c r="AN117" i="1"/>
  <c r="AJ117" i="1"/>
  <c r="AF117" i="1"/>
  <c r="AB117" i="1"/>
  <c r="X117" i="1"/>
  <c r="T117" i="1"/>
  <c r="P117" i="1"/>
  <c r="L117" i="1"/>
  <c r="H117" i="1"/>
  <c r="D117" i="1"/>
  <c r="AQ117" i="1"/>
  <c r="AM117" i="1"/>
  <c r="AI117" i="1"/>
  <c r="AE117" i="1"/>
  <c r="AA117" i="1"/>
  <c r="W117" i="1"/>
  <c r="S117" i="1"/>
  <c r="O117" i="1"/>
  <c r="K117" i="1"/>
  <c r="G117" i="1"/>
  <c r="C117" i="1"/>
  <c r="AP117" i="1"/>
  <c r="AH117" i="1"/>
  <c r="Z117" i="1"/>
  <c r="AO117" i="1"/>
  <c r="AG117" i="1"/>
  <c r="Y117" i="1"/>
  <c r="Q117" i="1"/>
  <c r="I117" i="1"/>
  <c r="AD117" i="1"/>
  <c r="R117" i="1"/>
  <c r="F117" i="1"/>
  <c r="AC117" i="1"/>
  <c r="N117" i="1"/>
  <c r="E117" i="1"/>
  <c r="M33" i="1"/>
  <c r="U33" i="1"/>
  <c r="AG33" i="1"/>
  <c r="AK33" i="1"/>
  <c r="C16" i="1"/>
  <c r="AR16" i="1"/>
  <c r="AN16" i="1"/>
  <c r="AJ16" i="1"/>
  <c r="AF16" i="1"/>
  <c r="F16" i="1"/>
  <c r="N16" i="1"/>
  <c r="R16" i="1"/>
  <c r="V16" i="1"/>
  <c r="Z16" i="1"/>
  <c r="E31" i="1"/>
  <c r="I31" i="1"/>
  <c r="M31" i="1"/>
  <c r="Q31" i="1"/>
  <c r="U31" i="1"/>
  <c r="Y31" i="1"/>
  <c r="AC31" i="1"/>
  <c r="AG31" i="1"/>
  <c r="AK31" i="1"/>
  <c r="C33" i="1"/>
  <c r="G33" i="1"/>
  <c r="K33" i="1"/>
  <c r="O33" i="1"/>
  <c r="S33" i="1"/>
  <c r="W33" i="1"/>
  <c r="AA33" i="1"/>
  <c r="AE33" i="1"/>
  <c r="AI33" i="1"/>
  <c r="AM33" i="1"/>
  <c r="B99" i="1"/>
  <c r="AS99" i="1" s="1"/>
  <c r="M117" i="1"/>
  <c r="AL117" i="1"/>
  <c r="AP110" i="1"/>
  <c r="C110" i="1"/>
  <c r="G110" i="1"/>
  <c r="K110" i="1"/>
  <c r="O110" i="1"/>
  <c r="S110" i="1"/>
  <c r="W110" i="1"/>
  <c r="AA110" i="1"/>
  <c r="AE110" i="1"/>
  <c r="AI110" i="1"/>
  <c r="AM110" i="1"/>
  <c r="AQ110" i="1"/>
  <c r="D110" i="1"/>
  <c r="H110" i="1"/>
  <c r="L110" i="1"/>
  <c r="P110" i="1"/>
  <c r="T110" i="1"/>
  <c r="X110" i="1"/>
  <c r="AB110" i="1"/>
  <c r="AF110" i="1"/>
  <c r="AJ110" i="1"/>
  <c r="AN110" i="1"/>
  <c r="AR110" i="1"/>
  <c r="E110" i="1"/>
  <c r="I110" i="1"/>
  <c r="M110" i="1"/>
  <c r="Q110" i="1"/>
  <c r="U110" i="1"/>
  <c r="Y110" i="1"/>
  <c r="AC110" i="1"/>
  <c r="AG110" i="1"/>
  <c r="AK110" i="1"/>
  <c r="AO110" i="1"/>
  <c r="F110" i="1"/>
  <c r="N110" i="1"/>
  <c r="R110" i="1"/>
  <c r="V110" i="1"/>
  <c r="Z110" i="1"/>
  <c r="AD110" i="1"/>
  <c r="AH110" i="1"/>
  <c r="AL110" i="1"/>
  <c r="G119" i="1" l="1"/>
  <c r="AC119" i="1"/>
  <c r="L119" i="1"/>
  <c r="AM119" i="1"/>
  <c r="AM115" i="1" s="1"/>
  <c r="F119" i="1"/>
  <c r="AQ119" i="1"/>
  <c r="AF119" i="1"/>
  <c r="Z119" i="1"/>
  <c r="AR119" i="1"/>
  <c r="AB119" i="1"/>
  <c r="D119" i="1"/>
  <c r="O119" i="1"/>
  <c r="O115" i="1" s="1"/>
  <c r="H119" i="1"/>
  <c r="AN119" i="1"/>
  <c r="Q119" i="1"/>
  <c r="Q115" i="1" s="1"/>
  <c r="AG119" i="1"/>
  <c r="AG115" i="1" s="1"/>
  <c r="N119" i="1"/>
  <c r="AD119" i="1"/>
  <c r="K119" i="1"/>
  <c r="K115" i="1" s="1"/>
  <c r="C119" i="1"/>
  <c r="AT119" i="1" s="1"/>
  <c r="T119" i="1"/>
  <c r="W119" i="1"/>
  <c r="P119" i="1"/>
  <c r="E119" i="1"/>
  <c r="E115" i="1" s="1"/>
  <c r="U119" i="1"/>
  <c r="AK119" i="1"/>
  <c r="R119" i="1"/>
  <c r="R115" i="1" s="1"/>
  <c r="AH119" i="1"/>
  <c r="AH115" i="1" s="1"/>
  <c r="AA119" i="1"/>
  <c r="S119" i="1"/>
  <c r="S115" i="1" s="1"/>
  <c r="AJ119" i="1"/>
  <c r="AE119" i="1"/>
  <c r="AE115" i="1" s="1"/>
  <c r="X119" i="1"/>
  <c r="I119" i="1"/>
  <c r="Y119" i="1"/>
  <c r="AO119" i="1"/>
  <c r="AO115" i="1" s="1"/>
  <c r="V119" i="1"/>
  <c r="AL119" i="1"/>
  <c r="AL115" i="1" s="1"/>
  <c r="AT125" i="1"/>
  <c r="M115" i="1"/>
  <c r="V115" i="1"/>
  <c r="E102" i="1"/>
  <c r="AC102" i="1"/>
  <c r="J102" i="1"/>
  <c r="Z102" i="1"/>
  <c r="AP102" i="1"/>
  <c r="K102" i="1"/>
  <c r="AA102" i="1"/>
  <c r="AQ102" i="1"/>
  <c r="I115" i="1"/>
  <c r="AA115" i="1"/>
  <c r="P115" i="1"/>
  <c r="H102" i="1"/>
  <c r="X102" i="1"/>
  <c r="AN102" i="1"/>
  <c r="N115" i="1"/>
  <c r="AD115" i="1"/>
  <c r="AP115" i="1"/>
  <c r="D115" i="1"/>
  <c r="T115" i="1"/>
  <c r="AJ115" i="1"/>
  <c r="M102" i="1"/>
  <c r="AG102" i="1"/>
  <c r="N102" i="1"/>
  <c r="AD102" i="1"/>
  <c r="U102" i="1"/>
  <c r="O102" i="1"/>
  <c r="AE102" i="1"/>
  <c r="I102" i="1"/>
  <c r="L102" i="1"/>
  <c r="AB102" i="1"/>
  <c r="AR102" i="1"/>
  <c r="J115" i="1"/>
  <c r="Y115" i="1"/>
  <c r="AQ115" i="1"/>
  <c r="AC115" i="1"/>
  <c r="AI115" i="1"/>
  <c r="H115" i="1"/>
  <c r="X115" i="1"/>
  <c r="AN115" i="1"/>
  <c r="AK115" i="1"/>
  <c r="Q102" i="1"/>
  <c r="AO102" i="1"/>
  <c r="R102" i="1"/>
  <c r="AH102" i="1"/>
  <c r="C102" i="1"/>
  <c r="S102" i="1"/>
  <c r="AI102" i="1"/>
  <c r="AK102" i="1"/>
  <c r="P102" i="1"/>
  <c r="AF102" i="1"/>
  <c r="AF115" i="1"/>
  <c r="F115" i="1"/>
  <c r="Z115" i="1"/>
  <c r="G115" i="1"/>
  <c r="W115" i="1"/>
  <c r="L115" i="1"/>
  <c r="AB115" i="1"/>
  <c r="AR115" i="1"/>
  <c r="U115" i="1"/>
  <c r="Y102" i="1"/>
  <c r="F102" i="1"/>
  <c r="V102" i="1"/>
  <c r="AL102" i="1"/>
  <c r="G102" i="1"/>
  <c r="W102" i="1"/>
  <c r="AM102" i="1"/>
  <c r="D102" i="1"/>
  <c r="T102" i="1"/>
  <c r="AJ102" i="1"/>
  <c r="AT104" i="1"/>
  <c r="AN100" i="1"/>
  <c r="AI100" i="1"/>
  <c r="AC100" i="1"/>
  <c r="X100" i="1"/>
  <c r="T100" i="1"/>
  <c r="P100" i="1"/>
  <c r="L100" i="1"/>
  <c r="H100" i="1"/>
  <c r="D100" i="1"/>
  <c r="AR100" i="1"/>
  <c r="AM100" i="1"/>
  <c r="AG100" i="1"/>
  <c r="AB100" i="1"/>
  <c r="W100" i="1"/>
  <c r="S100" i="1"/>
  <c r="O100" i="1"/>
  <c r="K100" i="1"/>
  <c r="G100" i="1"/>
  <c r="C100" i="1"/>
  <c r="AQ100" i="1"/>
  <c r="AK100" i="1"/>
  <c r="AF100" i="1"/>
  <c r="AA100" i="1"/>
  <c r="V100" i="1"/>
  <c r="R100" i="1"/>
  <c r="N100" i="1"/>
  <c r="J100" i="1"/>
  <c r="F100" i="1"/>
  <c r="AO100" i="1"/>
  <c r="AJ100" i="1"/>
  <c r="AE100" i="1"/>
  <c r="Y100" i="1"/>
  <c r="U100" i="1"/>
  <c r="Q100" i="1"/>
  <c r="M100" i="1"/>
  <c r="I100" i="1"/>
  <c r="E100" i="1"/>
  <c r="AP100" i="1"/>
  <c r="AL100" i="1"/>
  <c r="AD100" i="1"/>
  <c r="AH100" i="1"/>
  <c r="Z100" i="1"/>
  <c r="AT117" i="1"/>
  <c r="AT110" i="1"/>
  <c r="AT106" i="1"/>
  <c r="AT91" i="1"/>
  <c r="AT108" i="1"/>
  <c r="AT112" i="1"/>
  <c r="AT93" i="1"/>
  <c r="AT114" i="1"/>
  <c r="AT95" i="1"/>
  <c r="B93" i="1"/>
  <c r="AS93" i="1" s="1"/>
  <c r="B95" i="1"/>
  <c r="AS95" i="1" s="1"/>
  <c r="B91" i="1"/>
  <c r="AS91" i="1" s="1"/>
  <c r="AT88" i="1"/>
  <c r="AO28" i="1"/>
  <c r="J35" i="1"/>
  <c r="W35" i="1"/>
  <c r="T35" i="1"/>
  <c r="AO35" i="1"/>
  <c r="X35" i="1"/>
  <c r="AK35" i="1"/>
  <c r="P35" i="1"/>
  <c r="Q35" i="1"/>
  <c r="AA35" i="1"/>
  <c r="F35" i="1"/>
  <c r="AE35" i="1"/>
  <c r="L35" i="1"/>
  <c r="AG35" i="1"/>
  <c r="AF35" i="1"/>
  <c r="N35" i="1"/>
  <c r="AM35" i="1"/>
  <c r="AJ35" i="1"/>
  <c r="R35" i="1"/>
  <c r="AQ35" i="1"/>
  <c r="AN35" i="1"/>
  <c r="V35" i="1"/>
  <c r="C35" i="1"/>
  <c r="AB35" i="1"/>
  <c r="Z35" i="1"/>
  <c r="E35" i="1"/>
  <c r="AD35" i="1"/>
  <c r="AP35" i="1"/>
  <c r="I35" i="1"/>
  <c r="AH35" i="1"/>
  <c r="S35" i="1"/>
  <c r="M35" i="1"/>
  <c r="AL35" i="1"/>
  <c r="AR35" i="1"/>
  <c r="AI35" i="1"/>
  <c r="U35" i="1"/>
  <c r="G35" i="1"/>
  <c r="D35" i="1"/>
  <c r="Y35" i="1"/>
  <c r="K35" i="1"/>
  <c r="H35" i="1"/>
  <c r="AC35" i="1"/>
  <c r="O35" i="1"/>
  <c r="T28" i="1"/>
  <c r="AN28" i="1"/>
  <c r="H28" i="1"/>
  <c r="AJ28" i="1"/>
  <c r="P28" i="1"/>
  <c r="AK28" i="1"/>
  <c r="AB28" i="1"/>
  <c r="D28" i="1"/>
  <c r="I28" i="1"/>
  <c r="AF28" i="1"/>
  <c r="AG28" i="1"/>
  <c r="L28" i="1"/>
  <c r="AH28" i="1"/>
  <c r="M28" i="1"/>
  <c r="AA28" i="1"/>
  <c r="AC28" i="1"/>
  <c r="X28" i="1"/>
  <c r="Y28" i="1"/>
  <c r="AM28" i="1"/>
  <c r="G28" i="1"/>
  <c r="AR28" i="1"/>
  <c r="S28" i="1"/>
  <c r="Z28" i="1"/>
  <c r="AE28" i="1"/>
  <c r="E28" i="1"/>
  <c r="AQ28" i="1"/>
  <c r="K28" i="1"/>
  <c r="R28" i="1"/>
  <c r="W28" i="1"/>
  <c r="N28" i="1"/>
  <c r="AL28" i="1"/>
  <c r="U28" i="1"/>
  <c r="Q28" i="1"/>
  <c r="AI28" i="1"/>
  <c r="C28" i="1"/>
  <c r="AP28" i="1"/>
  <c r="O28" i="1"/>
  <c r="F28" i="1"/>
  <c r="AD28" i="1"/>
  <c r="V28" i="1"/>
  <c r="B50" i="1"/>
  <c r="C115" i="1" l="1"/>
  <c r="B115" i="1" s="1"/>
  <c r="AS115" i="1" s="1"/>
  <c r="AT100" i="1"/>
  <c r="B100" i="1"/>
  <c r="AS100" i="1" s="1"/>
  <c r="AR89" i="1"/>
  <c r="AR86" i="1" s="1"/>
  <c r="AR67" i="1" s="1"/>
  <c r="Q89" i="1"/>
  <c r="Q86" i="1" s="1"/>
  <c r="Q67" i="1" s="1"/>
  <c r="AG89" i="1"/>
  <c r="AG86" i="1" s="1"/>
  <c r="AG67" i="1" s="1"/>
  <c r="J89" i="1"/>
  <c r="J86" i="1" s="1"/>
  <c r="J67" i="1" s="1"/>
  <c r="Z89" i="1"/>
  <c r="Z86" i="1" s="1"/>
  <c r="Z67" i="1" s="1"/>
  <c r="AP89" i="1"/>
  <c r="AP86" i="1" s="1"/>
  <c r="AP67" i="1" s="1"/>
  <c r="O89" i="1"/>
  <c r="O86" i="1" s="1"/>
  <c r="O67" i="1" s="1"/>
  <c r="AE89" i="1"/>
  <c r="AE86" i="1" s="1"/>
  <c r="AE67" i="1" s="1"/>
  <c r="D89" i="1"/>
  <c r="D86" i="1" s="1"/>
  <c r="D67" i="1" s="1"/>
  <c r="T89" i="1"/>
  <c r="T86" i="1" s="1"/>
  <c r="T67" i="1" s="1"/>
  <c r="AJ89" i="1"/>
  <c r="AJ86" i="1" s="1"/>
  <c r="AJ67" i="1" s="1"/>
  <c r="E89" i="1"/>
  <c r="E86" i="1" s="1"/>
  <c r="E67" i="1" s="1"/>
  <c r="U89" i="1"/>
  <c r="U86" i="1" s="1"/>
  <c r="U67" i="1" s="1"/>
  <c r="AK89" i="1"/>
  <c r="AK86" i="1" s="1"/>
  <c r="AK67" i="1" s="1"/>
  <c r="N89" i="1"/>
  <c r="N86" i="1" s="1"/>
  <c r="N67" i="1" s="1"/>
  <c r="AD89" i="1"/>
  <c r="AD86" i="1" s="1"/>
  <c r="AD67" i="1" s="1"/>
  <c r="C89" i="1"/>
  <c r="C86" i="1" s="1"/>
  <c r="C67" i="1" s="1"/>
  <c r="S89" i="1"/>
  <c r="S86" i="1" s="1"/>
  <c r="S67" i="1" s="1"/>
  <c r="AI89" i="1"/>
  <c r="AI86" i="1" s="1"/>
  <c r="AI67" i="1" s="1"/>
  <c r="H89" i="1"/>
  <c r="H86" i="1" s="1"/>
  <c r="H67" i="1" s="1"/>
  <c r="X89" i="1"/>
  <c r="X86" i="1" s="1"/>
  <c r="X67" i="1" s="1"/>
  <c r="AN89" i="1"/>
  <c r="AN86" i="1" s="1"/>
  <c r="AN67" i="1" s="1"/>
  <c r="I89" i="1"/>
  <c r="I86" i="1" s="1"/>
  <c r="I67" i="1" s="1"/>
  <c r="Y89" i="1"/>
  <c r="Y86" i="1" s="1"/>
  <c r="Y67" i="1" s="1"/>
  <c r="AO89" i="1"/>
  <c r="AO86" i="1" s="1"/>
  <c r="AO67" i="1" s="1"/>
  <c r="R89" i="1"/>
  <c r="R86" i="1" s="1"/>
  <c r="R67" i="1" s="1"/>
  <c r="AH89" i="1"/>
  <c r="AH86" i="1" s="1"/>
  <c r="AH67" i="1" s="1"/>
  <c r="G89" i="1"/>
  <c r="G86" i="1" s="1"/>
  <c r="G67" i="1" s="1"/>
  <c r="W89" i="1"/>
  <c r="W86" i="1" s="1"/>
  <c r="W67" i="1" s="1"/>
  <c r="AM89" i="1"/>
  <c r="AM86" i="1" s="1"/>
  <c r="AM67" i="1" s="1"/>
  <c r="L89" i="1"/>
  <c r="L86" i="1" s="1"/>
  <c r="L67" i="1" s="1"/>
  <c r="AB89" i="1"/>
  <c r="AB86" i="1" s="1"/>
  <c r="AB67" i="1" s="1"/>
  <c r="M89" i="1"/>
  <c r="M86" i="1" s="1"/>
  <c r="M67" i="1" s="1"/>
  <c r="AC89" i="1"/>
  <c r="AC86" i="1" s="1"/>
  <c r="AC67" i="1" s="1"/>
  <c r="F89" i="1"/>
  <c r="F86" i="1" s="1"/>
  <c r="F67" i="1" s="1"/>
  <c r="V89" i="1"/>
  <c r="V86" i="1" s="1"/>
  <c r="V67" i="1" s="1"/>
  <c r="AL89" i="1"/>
  <c r="AL86" i="1" s="1"/>
  <c r="AL67" i="1" s="1"/>
  <c r="K89" i="1"/>
  <c r="K86" i="1" s="1"/>
  <c r="K67" i="1" s="1"/>
  <c r="AA89" i="1"/>
  <c r="AA86" i="1" s="1"/>
  <c r="AA67" i="1" s="1"/>
  <c r="AQ89" i="1"/>
  <c r="AQ86" i="1" s="1"/>
  <c r="AQ67" i="1" s="1"/>
  <c r="P89" i="1"/>
  <c r="P86" i="1" s="1"/>
  <c r="P67" i="1" s="1"/>
  <c r="AF89" i="1"/>
  <c r="AF86" i="1" s="1"/>
  <c r="AF67" i="1" s="1"/>
  <c r="AT35" i="1"/>
  <c r="AT28" i="1"/>
  <c r="B28" i="1"/>
  <c r="AS28" i="1" s="1"/>
  <c r="AS22" i="1"/>
  <c r="AT22" i="1"/>
  <c r="AT115" i="1" l="1"/>
  <c r="AT67" i="1"/>
  <c r="AT86" i="1"/>
  <c r="AT89" i="1"/>
  <c r="B89" i="1"/>
  <c r="AS89" i="1" s="1"/>
  <c r="J29" i="1"/>
  <c r="J12" i="1" s="1"/>
  <c r="J9" i="1" s="1"/>
  <c r="Q29" i="1"/>
  <c r="Q12" i="1" s="1"/>
  <c r="Q9" i="1" s="1"/>
  <c r="K29" i="1"/>
  <c r="K12" i="1" s="1"/>
  <c r="K9" i="1" s="1"/>
  <c r="S29" i="1"/>
  <c r="S12" i="1" s="1"/>
  <c r="S9" i="1" s="1"/>
  <c r="R29" i="1"/>
  <c r="R12" i="1" s="1"/>
  <c r="R9" i="1" s="1"/>
  <c r="AC29" i="1"/>
  <c r="AC12" i="1" s="1"/>
  <c r="AC9" i="1" s="1"/>
  <c r="Y29" i="1"/>
  <c r="Y12" i="1" s="1"/>
  <c r="Y9" i="1" s="1"/>
  <c r="P29" i="1"/>
  <c r="P12" i="1" s="1"/>
  <c r="P9" i="1" s="1"/>
  <c r="M29" i="1"/>
  <c r="M12" i="1" s="1"/>
  <c r="M9" i="1" s="1"/>
  <c r="AK29" i="1"/>
  <c r="AK12" i="1" s="1"/>
  <c r="AK9" i="1" s="1"/>
  <c r="AJ29" i="1"/>
  <c r="AJ12" i="1" s="1"/>
  <c r="AJ9" i="1" s="1"/>
  <c r="L29" i="1"/>
  <c r="L12" i="1" s="1"/>
  <c r="L9" i="1" s="1"/>
  <c r="I29" i="1"/>
  <c r="I12" i="1" s="1"/>
  <c r="I9" i="1" s="1"/>
  <c r="AG29" i="1"/>
  <c r="AG12" i="1" s="1"/>
  <c r="AG9" i="1" s="1"/>
  <c r="AN29" i="1"/>
  <c r="AN12" i="1" s="1"/>
  <c r="AN9" i="1" s="1"/>
  <c r="AH29" i="1"/>
  <c r="AH12" i="1" s="1"/>
  <c r="AH9" i="1" s="1"/>
  <c r="T29" i="1"/>
  <c r="T12" i="1" s="1"/>
  <c r="T9" i="1" s="1"/>
  <c r="AO29" i="1"/>
  <c r="AO12" i="1" s="1"/>
  <c r="AO9" i="1" s="1"/>
  <c r="AB29" i="1"/>
  <c r="AB12" i="1" s="1"/>
  <c r="AB9" i="1" s="1"/>
  <c r="AF29" i="1"/>
  <c r="AF12" i="1" s="1"/>
  <c r="AF9" i="1" s="1"/>
  <c r="D29" i="1"/>
  <c r="D12" i="1" s="1"/>
  <c r="D9" i="1" s="1"/>
  <c r="H29" i="1"/>
  <c r="H12" i="1" s="1"/>
  <c r="H9" i="1" s="1"/>
  <c r="Z29" i="1"/>
  <c r="Z12" i="1" s="1"/>
  <c r="Z9" i="1" s="1"/>
  <c r="AE29" i="1"/>
  <c r="AE12" i="1" s="1"/>
  <c r="AE9" i="1" s="1"/>
  <c r="V29" i="1"/>
  <c r="V12" i="1" s="1"/>
  <c r="V9" i="1" s="1"/>
  <c r="X29" i="1"/>
  <c r="X12" i="1" s="1"/>
  <c r="X9" i="1" s="1"/>
  <c r="W29" i="1"/>
  <c r="W12" i="1" s="1"/>
  <c r="W9" i="1" s="1"/>
  <c r="AA29" i="1"/>
  <c r="AA12" i="1" s="1"/>
  <c r="AA9" i="1" s="1"/>
  <c r="AL29" i="1"/>
  <c r="AL12" i="1" s="1"/>
  <c r="AL9" i="1" s="1"/>
  <c r="AI29" i="1"/>
  <c r="AI12" i="1" s="1"/>
  <c r="AI9" i="1" s="1"/>
  <c r="U29" i="1"/>
  <c r="U12" i="1" s="1"/>
  <c r="U9" i="1" s="1"/>
  <c r="N29" i="1"/>
  <c r="N12" i="1" s="1"/>
  <c r="N9" i="1" s="1"/>
  <c r="AR29" i="1"/>
  <c r="AR12" i="1" s="1"/>
  <c r="AR9" i="1" s="1"/>
  <c r="O29" i="1"/>
  <c r="O12" i="1" s="1"/>
  <c r="O9" i="1" s="1"/>
  <c r="AD29" i="1"/>
  <c r="AD12" i="1" s="1"/>
  <c r="AD9" i="1" s="1"/>
  <c r="AM29" i="1"/>
  <c r="AM12" i="1" s="1"/>
  <c r="AM9" i="1" s="1"/>
  <c r="C29" i="1"/>
  <c r="C12" i="1" s="1"/>
  <c r="G29" i="1"/>
  <c r="G12" i="1" s="1"/>
  <c r="G9" i="1" s="1"/>
  <c r="AP29" i="1"/>
  <c r="AP12" i="1" s="1"/>
  <c r="AP9" i="1" s="1"/>
  <c r="F29" i="1"/>
  <c r="F12" i="1" s="1"/>
  <c r="F9" i="1" s="1"/>
  <c r="E29" i="1"/>
  <c r="E12" i="1" s="1"/>
  <c r="E9" i="1" s="1"/>
  <c r="AQ29" i="1"/>
  <c r="AQ12" i="1" s="1"/>
  <c r="AQ9" i="1" s="1"/>
  <c r="AT9" i="1" l="1"/>
  <c r="C9" i="1"/>
  <c r="AT12" i="1"/>
</calcChain>
</file>

<file path=xl/sharedStrings.xml><?xml version="1.0" encoding="utf-8"?>
<sst xmlns="http://schemas.openxmlformats.org/spreadsheetml/2006/main" count="270" uniqueCount="209">
  <si>
    <t>Calitatea guvernării</t>
  </si>
  <si>
    <t>capacitate administrativă</t>
  </si>
  <si>
    <t>eficiența sistemului judiciar</t>
  </si>
  <si>
    <t>siguranța cetățeanului</t>
  </si>
  <si>
    <t>Calitatea mediului de afaceri</t>
  </si>
  <si>
    <t>infrastructură</t>
  </si>
  <si>
    <t>IT&amp;C</t>
  </si>
  <si>
    <t>agricultură</t>
  </si>
  <si>
    <t>IMM-uri</t>
  </si>
  <si>
    <t>Calitatea vieții</t>
  </si>
  <si>
    <t>educație</t>
  </si>
  <si>
    <t>sistem sanitar</t>
  </si>
  <si>
    <t>calitatea mediului</t>
  </si>
  <si>
    <t>piața muncii</t>
  </si>
  <si>
    <t>Nume județ</t>
  </si>
  <si>
    <t>Populație</t>
  </si>
  <si>
    <t>Municipii</t>
  </si>
  <si>
    <t>Orașe</t>
  </si>
  <si>
    <t>Comune</t>
  </si>
  <si>
    <t>PIB</t>
  </si>
  <si>
    <t>Indice de dezvoltare</t>
  </si>
  <si>
    <t>protecție socială și nivel de trai</t>
  </si>
  <si>
    <t>salariu mediu net</t>
  </si>
  <si>
    <t>pensie medie netă</t>
  </si>
  <si>
    <t>beneficiari VMG</t>
  </si>
  <si>
    <t>populație școlară</t>
  </si>
  <si>
    <t>număr unități școlare</t>
  </si>
  <si>
    <t>personal didactic</t>
  </si>
  <si>
    <t>medici</t>
  </si>
  <si>
    <t>lungimea străzilor orășenești</t>
  </si>
  <si>
    <t>lungime străzilor orășenești modernizate</t>
  </si>
  <si>
    <t>Lungimea totala simpla a conductelor de canalizare</t>
  </si>
  <si>
    <t xml:space="preserve">rata criminalității </t>
  </si>
  <si>
    <t>rata infracționalității</t>
  </si>
  <si>
    <t>Populatia deservita de sistemul public de alimentare cu apa</t>
  </si>
  <si>
    <t>Indicele de performanță al instanțelor</t>
  </si>
  <si>
    <t>Indicele de performanță al parchetelor</t>
  </si>
  <si>
    <t>Întreprinderi active (0-9 salariați)</t>
  </si>
  <si>
    <t>Întreprinderi active (10-49 salariați)</t>
  </si>
  <si>
    <t>Unități locale active</t>
  </si>
  <si>
    <t>Lungime drumuri publice</t>
  </si>
  <si>
    <t>Drumuri de pământ</t>
  </si>
  <si>
    <t>număr maxim de posturi</t>
  </si>
  <si>
    <t>Numărul de PC-uri din unități de învățământ</t>
  </si>
  <si>
    <t>spitale</t>
  </si>
  <si>
    <t>TOTAL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</si>
  <si>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</si>
  <si>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</si>
  <si>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</si>
  <si>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</si>
  <si>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</si>
  <si>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</si>
  <si>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</si>
  <si>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</si>
  <si>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</si>
  <si>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Buzau</t>
  </si>
  <si>
    <t>Calarasi</t>
  </si>
  <si>
    <t>Caras-Severin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</si>
  <si>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</si>
  <si>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</si>
  <si>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</si>
  <si>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</si>
  <si>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</si>
  <si>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</si>
  <si>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</si>
  <si>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</si>
  <si>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</si>
  <si>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</si>
  <si>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</si>
  <si>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</si>
  <si>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</si>
  <si>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</si>
  <si>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</si>
  <si>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Municipiul Bucuresti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</si>
  <si>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</si>
  <si>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</si>
  <si>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</si>
  <si>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</si>
  <si>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</si>
  <si>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</si>
  <si>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</si>
  <si>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</si>
  <si>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</si>
  <si>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</si>
  <si>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</si>
  <si>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</si>
  <si>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</si>
  <si>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</si>
  <si>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Comisia Națională de Prognoză</t>
  </si>
  <si>
    <t xml:space="preserve"> Rata criminalitatii reprezinta numarul persoanelor condamnate definitiv la 100000 locuitori., INS</t>
  </si>
  <si>
    <t>Rata infractionalitatii reprezinta numarul infractiunilor inregistrate si solutionate la 100000 locuitori. </t>
  </si>
  <si>
    <t>Lungimea strazilor orasenesti pe macroregiuni, regiuni de dezvoltare si judete</t>
  </si>
  <si>
    <t>Lungimea strazilor orasenesti modernizate</t>
  </si>
  <si>
    <t> Lungimea drumurilor publice</t>
  </si>
  <si>
    <t>lungimea drumurilor de pământ</t>
  </si>
  <si>
    <t> Numarul PC-urilor pe niveluri de educatie</t>
  </si>
  <si>
    <t>populația școlară</t>
  </si>
  <si>
    <t>număr spitale</t>
  </si>
  <si>
    <t>medici (exclusiv stomatologi)</t>
  </si>
  <si>
    <t>Unitati locale active</t>
  </si>
  <si>
    <t>nr intreprinderi 0-9</t>
  </si>
  <si>
    <t>suprafata fondului funciar</t>
  </si>
  <si>
    <t>suprafata agricola</t>
  </si>
  <si>
    <t>Valoarea productiei ramurii agricole</t>
  </si>
  <si>
    <t>suprafata padurilor</t>
  </si>
  <si>
    <t>stații de epurare orășenești</t>
  </si>
  <si>
    <t>populația deservită de sisteme de canalizare</t>
  </si>
  <si>
    <t>populația activă civilă</t>
  </si>
  <si>
    <t>populația ocupă civilă</t>
  </si>
  <si>
    <t>șomeri- dec 2014</t>
  </si>
  <si>
    <t>șomeri neindemnizați</t>
  </si>
  <si>
    <t>Numarul mediu al salariatilor</t>
  </si>
  <si>
    <t>Castigul salarial nominal mediu net lunar</t>
  </si>
  <si>
    <t>numarul mediu al pensionarilor</t>
  </si>
  <si>
    <t>pensia media lunară</t>
  </si>
  <si>
    <t xml:space="preserve"> Ajutoare sociale pentru asigurarea venitului minim garantat Numarul mediu lunar de familii sau persoane singure beneficiare</t>
  </si>
  <si>
    <t>Suprafata spatiilor verzi pe judete si localitati (municipii si orase)</t>
  </si>
  <si>
    <t>Lungimea totala a retelei simple de distributie a apei potabile, pe judete si localitati</t>
  </si>
  <si>
    <t>număr mediu pensionari</t>
  </si>
  <si>
    <t>conexiuni de acces la internet in banda larga la puncte fixe</t>
  </si>
  <si>
    <t>Creștere reală PIB</t>
  </si>
  <si>
    <t>unități locale active - activități de difuzare și transmitere de programe</t>
  </si>
  <si>
    <t>Argeş</t>
  </si>
  <si>
    <t>Bacău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</si>
  <si>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</si>
  <si>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</si>
  <si>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</si>
  <si>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</si>
  <si>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</si>
  <si>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</si>
  <si>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</si>
  <si>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</si>
  <si>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</si>
  <si>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</si>
  <si>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</si>
  <si>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</si>
  <si>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</si>
  <si>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</si>
  <si>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</si>
  <si>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</si>
  <si>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</si>
  <si>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</si>
  <si>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</si>
  <si>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Mun. Bucureşti</t>
  </si>
  <si>
    <t>Nr. Crt.</t>
  </si>
  <si>
    <t>JUDEȚ</t>
  </si>
  <si>
    <t>VENITURI TOTALE</t>
  </si>
  <si>
    <t>Cote defalcate din impozitul pe venit</t>
  </si>
  <si>
    <t>Sume alocate din cotele defalcate din impozitul pe venit pentru echilibrarea bugetelor locale</t>
  </si>
  <si>
    <t>Alte venituri proprii (impozite, taxe, contribuţii, alte vărsăminte, alte venituri)</t>
  </si>
  <si>
    <t>Sume defalcate din TVA pentru finanţarea cheltuielilor descentralizate la nivelul judeţelor</t>
  </si>
  <si>
    <t>Sume defalcate din TVA pentru finanţarea cheltuielilor descentralizate la nivelul comunelor, oraşelor, municipiilor,  sectoarelor şi municipiului Bucureşti</t>
  </si>
  <si>
    <t>Sume defalcate din TVA pentru drumuri</t>
  </si>
  <si>
    <t>Sume defalcate din TVA pentru echilibrarea bugetelor locale</t>
  </si>
  <si>
    <t>Sume defalcate din TVA pentru finantarea Programului de dezvoltare a infrastructurii si a bazelor sportive din spatiul rural</t>
  </si>
  <si>
    <t>Subvenţii</t>
  </si>
  <si>
    <t>Sume primite de la Ue/alti donatori in contul platilor efectuate si prefinantari</t>
  </si>
  <si>
    <t>Alte venituri</t>
  </si>
  <si>
    <t>CHELTUIELI TOTALE</t>
  </si>
  <si>
    <t>Servicii
publice
generale</t>
  </si>
  <si>
    <t>Apărare, ordine publică şi sigurantă naţională</t>
  </si>
  <si>
    <t>Învăţământ</t>
  </si>
  <si>
    <t>Sănătate</t>
  </si>
  <si>
    <t>Cultură, recreere şi religie</t>
  </si>
  <si>
    <t>Asigurări şi asistenţă socială</t>
  </si>
  <si>
    <t>Servicii şi dezvoltare publică, locuinţe</t>
  </si>
  <si>
    <t>Protectia mediului</t>
  </si>
  <si>
    <t>Combustibili şi energie</t>
  </si>
  <si>
    <t>Transporturi</t>
  </si>
  <si>
    <t>Alte cheltuieli</t>
  </si>
  <si>
    <t>independență de bugetul central 2014</t>
  </si>
  <si>
    <t>Medie</t>
  </si>
  <si>
    <t>Deviație standard</t>
  </si>
  <si>
    <t>z</t>
  </si>
  <si>
    <t>șomeri</t>
  </si>
  <si>
    <t>Locuitorii cu locuintele conectate la sistemele de canalizare</t>
  </si>
  <si>
    <t>%</t>
  </si>
  <si>
    <t>infrastructură z</t>
  </si>
  <si>
    <t>presă</t>
  </si>
  <si>
    <t>presă z</t>
  </si>
  <si>
    <t>cazuri condamnări DNA</t>
  </si>
  <si>
    <t>raportat la populație</t>
  </si>
  <si>
    <t>capacitate administrativă z</t>
  </si>
  <si>
    <t>incidența corupției</t>
  </si>
  <si>
    <t>incidența corupției z</t>
  </si>
  <si>
    <t>siguranța cetățeanului z</t>
  </si>
  <si>
    <t>%din populație</t>
  </si>
  <si>
    <t>% populație școlară</t>
  </si>
  <si>
    <t>IT&amp;C z</t>
  </si>
  <si>
    <t>agricultură z</t>
  </si>
  <si>
    <t>IMM-uri z</t>
  </si>
  <si>
    <t>educație z</t>
  </si>
  <si>
    <t>mediu z</t>
  </si>
  <si>
    <t>sănătate z</t>
  </si>
  <si>
    <t>nr unități școlare la mia de elevi</t>
  </si>
  <si>
    <t>personal didactic la 25 elevi</t>
  </si>
  <si>
    <t>medici la 1.000 de locuitori</t>
  </si>
  <si>
    <t>spitale la 100.000 de locuitori</t>
  </si>
  <si>
    <t>la 1.000 de locuitori</t>
  </si>
  <si>
    <t>la 1.000 locuitori</t>
  </si>
  <si>
    <t>acces sisteme mediu</t>
  </si>
  <si>
    <t>populația ocupată civilă</t>
  </si>
  <si>
    <t>ocupare</t>
  </si>
  <si>
    <t>ocupare z</t>
  </si>
  <si>
    <t>la mia de locuitori</t>
  </si>
  <si>
    <t>z PIB</t>
  </si>
  <si>
    <t>PIB/locuitor</t>
  </si>
  <si>
    <t>mediu de afaceri</t>
  </si>
  <si>
    <t>mediu de afaceri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</si>
</sst>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2" borderId="1" xfId="0" applyFont="1" applyFill="1" applyBorder="1" applyAlignment="1">
      <alignment horizontal="right" vertical="center" wrapText="1"/>
    </xf>
    <xf numFmtId="17" fontId="2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3" fontId="0" fillId="0" borderId="0" xfId="0" applyNumberFormat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/>
    <xf numFmtId="0" fontId="3" fillId="3" borderId="1" xfId="0" applyFont="1" applyFill="1" applyBorder="1"/>
    <xf numFmtId="0" fontId="2" fillId="3" borderId="1" xfId="0" applyFont="1" applyFill="1" applyBorder="1" applyAlignment="1">
      <alignment horizontal="right" wrapText="1"/>
    </xf>
    <xf numFmtId="0" fontId="10" fillId="0" borderId="1" xfId="0" applyFont="1" applyBorder="1"/>
    <xf numFmtId="0" fontId="11" fillId="0" borderId="1" xfId="0" applyFont="1" applyBorder="1" applyAlignment="1">
      <alignment horizontal="right" wrapText="1"/>
    </xf>
    <xf numFmtId="0" fontId="11" fillId="0" borderId="1" xfId="0" applyFont="1" applyBorder="1"/>
    <xf numFmtId="0" fontId="9" fillId="3" borderId="1" xfId="0" applyFont="1" applyFill="1" applyBorder="1"/>
    <xf numFmtId="3" fontId="9" fillId="3" borderId="1" xfId="0" applyNumberFormat="1" applyFont="1" applyFill="1" applyBorder="1"/>
    <xf numFmtId="0" fontId="9" fillId="4" borderId="1" xfId="0" applyFont="1" applyFill="1" applyBorder="1"/>
    <xf numFmtId="3" fontId="9" fillId="4" borderId="1" xfId="0" applyNumberFormat="1" applyFont="1" applyFill="1" applyBorder="1"/>
    <xf numFmtId="0" fontId="9" fillId="5" borderId="1" xfId="0" applyFont="1" applyFill="1" applyBorder="1"/>
    <xf numFmtId="3" fontId="9" fillId="5" borderId="1" xfId="0" applyNumberFormat="1" applyFont="1" applyFill="1" applyBorder="1"/>
    <xf numFmtId="10" fontId="2" fillId="0" borderId="1" xfId="0" applyNumberFormat="1" applyFont="1" applyBorder="1" applyAlignment="1">
      <alignment horizontal="right" wrapText="1"/>
    </xf>
    <xf numFmtId="10" fontId="4" fillId="2" borderId="1" xfId="0" applyNumberFormat="1" applyFont="1" applyFill="1" applyBorder="1" applyAlignment="1">
      <alignment horizontal="right" vertical="center" wrapText="1"/>
    </xf>
    <xf numFmtId="10" fontId="2" fillId="0" borderId="1" xfId="0" applyNumberFormat="1" applyFont="1" applyBorder="1"/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 wrapText="1"/>
    </xf>
    <xf numFmtId="0" fontId="3" fillId="5" borderId="1" xfId="0" applyFont="1" applyFill="1" applyBorder="1"/>
    <xf numFmtId="0" fontId="11" fillId="5" borderId="1" xfId="0" applyFont="1" applyFill="1" applyBorder="1"/>
    <xf numFmtId="0" fontId="0" fillId="5" borderId="0" xfId="0" applyFill="1"/>
    <xf numFmtId="0" fontId="6" fillId="5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right" vertical="center" wrapText="1"/>
    </xf>
    <xf numFmtId="10" fontId="2" fillId="5" borderId="1" xfId="0" applyNumberFormat="1" applyFont="1" applyFill="1" applyBorder="1"/>
    <xf numFmtId="0" fontId="4" fillId="5" borderId="1" xfId="0" applyFont="1" applyFill="1" applyBorder="1" applyAlignment="1">
      <alignment horizontal="right" vertical="center" wrapText="1"/>
    </xf>
    <xf numFmtId="3" fontId="0" fillId="5" borderId="0" xfId="0" applyNumberFormat="1" applyFill="1" applyAlignment="1">
      <alignment horizontal="center"/>
    </xf>
    <xf numFmtId="10" fontId="4" fillId="5" borderId="1" xfId="0" applyNumberFormat="1" applyFont="1" applyFill="1" applyBorder="1" applyAlignment="1">
      <alignment horizontal="right" vertical="center" wrapText="1"/>
    </xf>
    <xf numFmtId="10" fontId="3" fillId="5" borderId="1" xfId="0" applyNumberFormat="1" applyFont="1" applyFill="1" applyBorder="1"/>
    <xf numFmtId="2" fontId="3" fillId="5" borderId="1" xfId="0" applyNumberFormat="1" applyFont="1" applyFill="1" applyBorder="1"/>
    <xf numFmtId="0" fontId="10" fillId="0" borderId="1" xfId="0" applyFont="1" applyBorder="1" applyAlignment="1">
      <alignment horizontal="right" wrapText="1"/>
    </xf>
    <xf numFmtId="0" fontId="12" fillId="0" borderId="1" xfId="0" applyFont="1" applyBorder="1"/>
    <xf numFmtId="0" fontId="12" fillId="0" borderId="1" xfId="0" applyFont="1" applyBorder="1" applyAlignment="1">
      <alignment horizontal="right" wrapText="1"/>
    </xf>
    <xf numFmtId="10" fontId="12" fillId="5" borderId="1" xfId="0" applyNumberFormat="1" applyFont="1" applyFill="1" applyBorder="1"/>
    <xf numFmtId="0" fontId="2" fillId="0" borderId="1" xfId="0" applyFont="1" applyFill="1" applyBorder="1" applyAlignment="1">
      <alignment horizontal="right" wrapText="1"/>
    </xf>
    <xf numFmtId="1" fontId="3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right" wrapText="1"/>
    </xf>
    <xf numFmtId="10" fontId="3" fillId="0" borderId="1" xfId="0" applyNumberFormat="1" applyFont="1" applyBorder="1"/>
    <xf numFmtId="10" fontId="9" fillId="0" borderId="1" xfId="0" applyNumberFormat="1" applyFont="1" applyBorder="1"/>
    <xf numFmtId="0" fontId="2" fillId="0" borderId="1" xfId="0" applyFont="1" applyFill="1" applyBorder="1"/>
    <xf numFmtId="0" fontId="11" fillId="0" borderId="1" xfId="0" applyFont="1" applyFill="1" applyBorder="1" applyAlignment="1">
      <alignment horizontal="right" wrapText="1"/>
    </xf>
    <xf numFmtId="0" fontId="13" fillId="0" borderId="1" xfId="0" applyFont="1" applyFill="1" applyBorder="1"/>
    <xf numFmtId="0" fontId="11" fillId="0" borderId="1" xfId="0" applyFont="1" applyFill="1" applyBorder="1"/>
    <xf numFmtId="164" fontId="2" fillId="5" borderId="1" xfId="0" applyNumberFormat="1" applyFont="1" applyFill="1" applyBorder="1"/>
    <xf numFmtId="0" fontId="13" fillId="5" borderId="1" xfId="0" applyFont="1" applyFill="1" applyBorder="1"/>
    <xf numFmtId="0" fontId="13" fillId="3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right" wrapText="1"/>
    </xf>
    <xf numFmtId="2" fontId="14" fillId="5" borderId="1" xfId="0" applyNumberFormat="1" applyFont="1" applyFill="1" applyBorder="1"/>
    <xf numFmtId="10" fontId="3" fillId="0" borderId="1" xfId="0" applyNumberFormat="1" applyFont="1" applyFill="1" applyBorder="1"/>
    <xf numFmtId="10" fontId="2" fillId="0" borderId="1" xfId="0" applyNumberFormat="1" applyFont="1" applyFill="1" applyBorder="1"/>
    <xf numFmtId="2" fontId="2" fillId="5" borderId="1" xfId="0" applyNumberFormat="1" applyFont="1" applyFill="1" applyBorder="1"/>
    <xf numFmtId="0" fontId="15" fillId="0" borderId="1" xfId="0" applyFont="1" applyFill="1" applyBorder="1"/>
    <xf numFmtId="165" fontId="2" fillId="0" borderId="1" xfId="0" applyNumberFormat="1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right" wrapText="1"/>
    </xf>
    <xf numFmtId="2" fontId="14" fillId="0" borderId="1" xfId="0" applyNumberFormat="1" applyFont="1" applyFill="1" applyBorder="1"/>
    <xf numFmtId="0" fontId="1" fillId="6" borderId="1" xfId="0" applyFont="1" applyFill="1" applyBorder="1"/>
    <xf numFmtId="10" fontId="2" fillId="6" borderId="1" xfId="0" applyNumberFormat="1" applyFont="1" applyFill="1" applyBorder="1" applyAlignment="1">
      <alignment horizontal="right" wrapText="1"/>
    </xf>
    <xf numFmtId="10" fontId="2" fillId="6" borderId="1" xfId="0" applyNumberFormat="1" applyFont="1" applyFill="1" applyBorder="1"/>
    <xf numFmtId="0" fontId="2" fillId="6" borderId="1" xfId="0" applyFont="1" applyFill="1" applyBorder="1" applyAlignment="1">
      <alignment horizontal="right" wrapText="1"/>
    </xf>
    <xf numFmtId="0" fontId="2" fillId="6" borderId="1" xfId="0" applyFont="1" applyFill="1" applyBorder="1"/>
    <xf numFmtId="0" fontId="10" fillId="6" borderId="1" xfId="0" applyFont="1" applyFill="1" applyBorder="1"/>
    <xf numFmtId="0" fontId="10" fillId="6" borderId="1" xfId="0" applyFont="1" applyFill="1" applyBorder="1" applyAlignment="1">
      <alignment horizontal="right" wrapText="1"/>
    </xf>
    <xf numFmtId="0" fontId="15" fillId="6" borderId="1" xfId="0" applyFont="1" applyFill="1" applyBorder="1"/>
    <xf numFmtId="0" fontId="16" fillId="0" borderId="1" xfId="0" applyFont="1" applyBorder="1" applyAlignment="1">
      <alignment horizontal="right" wrapText="1"/>
    </xf>
    <xf numFmtId="2" fontId="3" fillId="7" borderId="1" xfId="0" applyNumberFormat="1" applyFont="1" applyFill="1" applyBorder="1"/>
    <xf numFmtId="0" fontId="3" fillId="7" borderId="1" xfId="0" applyFont="1" applyFill="1" applyBorder="1"/>
    <xf numFmtId="2" fontId="2" fillId="0" borderId="1" xfId="0" applyNumberFormat="1" applyFont="1" applyBorder="1" applyAlignment="1">
      <alignment horizontal="right" wrapText="1"/>
    </xf>
    <xf numFmtId="0" fontId="13" fillId="7" borderId="1" xfId="0" applyFont="1" applyFill="1" applyBorder="1"/>
    <xf numFmtId="2" fontId="10" fillId="7" borderId="1" xfId="0" applyNumberFormat="1" applyFont="1" applyFill="1" applyBorder="1"/>
    <xf numFmtId="2" fontId="4" fillId="7" borderId="1" xfId="0" applyNumberFormat="1" applyFont="1" applyFill="1" applyBorder="1" applyAlignment="1">
      <alignment horizontal="right" vertical="center" wrapText="1"/>
    </xf>
    <xf numFmtId="2" fontId="15" fillId="7" borderId="1" xfId="0" applyNumberFormat="1" applyFont="1" applyFill="1" applyBorder="1"/>
    <xf numFmtId="10" fontId="3" fillId="7" borderId="1" xfId="0" applyNumberFormat="1" applyFont="1" applyFill="1" applyBorder="1"/>
    <xf numFmtId="0" fontId="4" fillId="7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right" wrapText="1"/>
    </xf>
    <xf numFmtId="2" fontId="17" fillId="3" borderId="1" xfId="0" applyNumberFormat="1" applyFont="1" applyFill="1" applyBorder="1"/>
    <xf numFmtId="2" fontId="3" fillId="0" borderId="1" xfId="0" applyNumberFormat="1" applyFont="1" applyFill="1" applyBorder="1"/>
    <xf numFmtId="2" fontId="13" fillId="0" borderId="1" xfId="0" applyNumberFormat="1" applyFont="1" applyFill="1" applyBorder="1"/>
    <xf numFmtId="2" fontId="15" fillId="0" borderId="1" xfId="0" applyNumberFormat="1" applyFont="1" applyFill="1" applyBorder="1"/>
    <xf numFmtId="2" fontId="3" fillId="3" borderId="1" xfId="0" applyNumberFormat="1" applyFont="1" applyFill="1" applyBorder="1"/>
    <xf numFmtId="2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8"/>
  <sheetViews>
    <sheetView tabSelected="1" zoomScale="70" zoomScaleNormal="70" workbookViewId="0">
      <pane ySplit="1" topLeftCell="A74" activePane="bottomLeft" state="frozen"/>
      <selection pane="bottomLeft" activeCell="B66" sqref="B66"/>
    </sheetView>
  </sheetViews>
  <sheetFormatPr defaultColWidth="9.140625" defaultRowHeight="12.75" x14ac:dyDescent="0.2"/>
  <cols>
    <col min="1" max="1" width="39.42578125" style="3" customWidth="1"/>
    <col min="2" max="2" width="15.140625" style="3" bestFit="1" customWidth="1"/>
    <col min="3" max="3" width="12.7109375" style="31" bestFit="1" customWidth="1"/>
    <col min="4" max="4" width="10.7109375" style="3" customWidth="1"/>
    <col min="5" max="7" width="11.7109375" style="3" customWidth="1"/>
    <col min="8" max="10" width="10.7109375" style="3" customWidth="1"/>
    <col min="11" max="12" width="11.7109375" style="3" customWidth="1"/>
    <col min="13" max="15" width="10.7109375" style="3" customWidth="1"/>
    <col min="16" max="16" width="11.7109375" style="3" customWidth="1"/>
    <col min="17" max="17" width="10.7109375" style="3" customWidth="1"/>
    <col min="18" max="20" width="11.7109375" style="3" customWidth="1"/>
    <col min="21" max="21" width="10.7109375" style="3" customWidth="1"/>
    <col min="22" max="22" width="11.7109375" style="3" customWidth="1"/>
    <col min="23" max="23" width="10.7109375" style="3" customWidth="1"/>
    <col min="24" max="24" width="11.7109375" style="3" customWidth="1"/>
    <col min="25" max="25" width="10.7109375" style="3" customWidth="1"/>
    <col min="26" max="26" width="11.7109375" style="3" customWidth="1"/>
    <col min="27" max="28" width="10.7109375" style="3" customWidth="1"/>
    <col min="29" max="34" width="11.7109375" style="3" customWidth="1"/>
    <col min="35" max="37" width="10.7109375" style="3" customWidth="1"/>
    <col min="38" max="38" width="12.7109375" style="31" bestFit="1" customWidth="1"/>
    <col min="39" max="39" width="12.7109375" style="3" bestFit="1" customWidth="1"/>
    <col min="40" max="40" width="11.85546875" style="31" bestFit="1" customWidth="1"/>
    <col min="41" max="41" width="11.85546875" style="3" bestFit="1" customWidth="1"/>
    <col min="42" max="42" width="11.5703125" style="3" bestFit="1" customWidth="1"/>
    <col min="43" max="43" width="12.7109375" style="3" bestFit="1" customWidth="1"/>
    <col min="44" max="44" width="12.28515625" style="3" bestFit="1" customWidth="1"/>
    <col min="45" max="45" width="15.140625" style="3" bestFit="1" customWidth="1"/>
    <col min="46" max="46" width="13.7109375" style="3" bestFit="1" customWidth="1"/>
    <col min="47" max="16384" width="9.140625" style="3"/>
  </cols>
  <sheetData>
    <row r="1" spans="1:48" ht="25.5" x14ac:dyDescent="0.2">
      <c r="A1" s="3" t="s">
        <v>14</v>
      </c>
      <c r="B1" s="7" t="s">
        <v>45</v>
      </c>
      <c r="C1" s="30" t="s">
        <v>46</v>
      </c>
      <c r="D1" s="7" t="s">
        <v>47</v>
      </c>
      <c r="E1" s="7" t="s">
        <v>48</v>
      </c>
      <c r="F1" s="7" t="s">
        <v>49</v>
      </c>
      <c r="G1" s="7" t="s">
        <v>50</v>
      </c>
      <c r="H1" s="7" t="s">
        <v>51</v>
      </c>
      <c r="I1" s="7" t="s">
        <v>52</v>
      </c>
      <c r="J1" s="7" t="s">
        <v>53</v>
      </c>
      <c r="K1" s="7" t="s">
        <v>54</v>
      </c>
      <c r="L1" s="7" t="s">
        <v>55</v>
      </c>
      <c r="M1" s="7" t="s">
        <v>56</v>
      </c>
      <c r="N1" s="7" t="s">
        <v>57</v>
      </c>
      <c r="O1" s="7" t="s">
        <v>58</v>
      </c>
      <c r="P1" s="7" t="s">
        <v>59</v>
      </c>
      <c r="Q1" s="7" t="s">
        <v>60</v>
      </c>
      <c r="R1" s="7" t="s">
        <v>61</v>
      </c>
      <c r="S1" s="7" t="s">
        <v>62</v>
      </c>
      <c r="T1" s="7" t="s">
        <v>63</v>
      </c>
      <c r="U1" s="7" t="s">
        <v>64</v>
      </c>
      <c r="V1" s="7" t="s">
        <v>65</v>
      </c>
      <c r="W1" s="7" t="s">
        <v>66</v>
      </c>
      <c r="X1" s="7" t="s">
        <v>67</v>
      </c>
      <c r="Y1" s="7" t="s">
        <v>68</v>
      </c>
      <c r="Z1" s="7" t="s">
        <v>69</v>
      </c>
      <c r="AA1" s="7" t="s">
        <v>70</v>
      </c>
      <c r="AB1" s="7" t="s">
        <v>71</v>
      </c>
      <c r="AC1" s="7" t="s">
        <v>72</v>
      </c>
      <c r="AD1" s="7" t="s">
        <v>73</v>
      </c>
      <c r="AE1" s="7" t="s">
        <v>74</v>
      </c>
      <c r="AF1" s="7" t="s">
        <v>75</v>
      </c>
      <c r="AG1" s="7" t="s">
        <v>76</v>
      </c>
      <c r="AH1" s="7" t="s">
        <v>77</v>
      </c>
      <c r="AI1" s="7" t="s">
        <v>78</v>
      </c>
      <c r="AJ1" s="7" t="s">
        <v>79</v>
      </c>
      <c r="AK1" s="7" t="s">
        <v>80</v>
      </c>
      <c r="AL1" s="30" t="s">
        <v>81</v>
      </c>
      <c r="AM1" s="7" t="s">
        <v>82</v>
      </c>
      <c r="AN1" s="30" t="s">
        <v>83</v>
      </c>
      <c r="AO1" s="7" t="s">
        <v>84</v>
      </c>
      <c r="AP1" s="7" t="s">
        <v>85</v>
      </c>
      <c r="AQ1" s="7" t="s">
        <v>86</v>
      </c>
      <c r="AR1" s="7" t="s">
        <v>87</v>
      </c>
      <c r="AS1" s="7" t="s">
        <v>171</v>
      </c>
      <c r="AT1" s="7" t="s">
        <v>172</v>
      </c>
    </row>
    <row r="2" spans="1:48" x14ac:dyDescent="0.2">
      <c r="A2" s="3" t="s">
        <v>15</v>
      </c>
      <c r="B2" s="8">
        <f>SUM(C2:AR2)</f>
        <v>19870647</v>
      </c>
      <c r="C2" s="32">
        <v>335875</v>
      </c>
      <c r="D2" s="8">
        <v>426459</v>
      </c>
      <c r="E2" s="8">
        <v>600256</v>
      </c>
      <c r="F2" s="8">
        <v>604158</v>
      </c>
      <c r="G2" s="8">
        <v>571955</v>
      </c>
      <c r="H2" s="8">
        <v>283210</v>
      </c>
      <c r="I2" s="8">
        <v>399259</v>
      </c>
      <c r="J2" s="8">
        <v>308176</v>
      </c>
      <c r="K2" s="8">
        <v>550985</v>
      </c>
      <c r="L2" s="8">
        <v>436440</v>
      </c>
      <c r="M2" s="8">
        <v>298684</v>
      </c>
      <c r="N2" s="8">
        <v>286143</v>
      </c>
      <c r="O2" s="8">
        <v>700665</v>
      </c>
      <c r="P2" s="8">
        <v>683339</v>
      </c>
      <c r="Q2" s="8">
        <v>207596</v>
      </c>
      <c r="R2" s="8">
        <v>509531</v>
      </c>
      <c r="S2" s="8">
        <v>646455</v>
      </c>
      <c r="T2" s="8">
        <v>524574</v>
      </c>
      <c r="U2" s="8">
        <v>276632</v>
      </c>
      <c r="V2" s="8">
        <v>331416</v>
      </c>
      <c r="W2" s="8">
        <v>309138</v>
      </c>
      <c r="X2" s="8">
        <v>403554</v>
      </c>
      <c r="Y2" s="8">
        <v>267139</v>
      </c>
      <c r="Z2" s="8">
        <v>786596</v>
      </c>
      <c r="AA2" s="8">
        <v>430798</v>
      </c>
      <c r="AB2" s="8">
        <v>470691</v>
      </c>
      <c r="AC2" s="8">
        <v>256140</v>
      </c>
      <c r="AD2" s="8">
        <v>1853402</v>
      </c>
      <c r="AE2" s="8">
        <v>546415</v>
      </c>
      <c r="AF2" s="8">
        <v>459372</v>
      </c>
      <c r="AG2" s="8">
        <v>418464</v>
      </c>
      <c r="AH2" s="8">
        <v>747565</v>
      </c>
      <c r="AI2" s="8">
        <v>219024</v>
      </c>
      <c r="AJ2" s="8">
        <v>339998</v>
      </c>
      <c r="AK2" s="8">
        <v>400138</v>
      </c>
      <c r="AL2" s="32">
        <v>631030</v>
      </c>
      <c r="AM2" s="8">
        <v>361479</v>
      </c>
      <c r="AN2" s="32">
        <v>695599</v>
      </c>
      <c r="AO2" s="8">
        <v>205965</v>
      </c>
      <c r="AP2" s="8">
        <v>363291</v>
      </c>
      <c r="AQ2" s="8">
        <v>389183</v>
      </c>
      <c r="AR2" s="8">
        <v>333858</v>
      </c>
      <c r="AS2" s="8">
        <f>B2/42</f>
        <v>473110.64285714284</v>
      </c>
      <c r="AT2" s="8">
        <f>STDEV(C2:AR2)</f>
        <v>268671.06989346398</v>
      </c>
    </row>
    <row r="3" spans="1:48" x14ac:dyDescent="0.2">
      <c r="A3" s="3" t="s">
        <v>16</v>
      </c>
      <c r="B3" s="8">
        <f t="shared" ref="B3:B115" si="0">SUM(C3:AR3)</f>
        <v>109</v>
      </c>
      <c r="C3" s="31">
        <v>4</v>
      </c>
      <c r="D3" s="3">
        <v>1</v>
      </c>
      <c r="E3" s="3">
        <v>3</v>
      </c>
      <c r="F3" s="3">
        <v>3</v>
      </c>
      <c r="G3" s="3">
        <v>4</v>
      </c>
      <c r="H3" s="3">
        <v>1</v>
      </c>
      <c r="I3" s="3">
        <v>2</v>
      </c>
      <c r="J3" s="3">
        <v>1</v>
      </c>
      <c r="K3" s="3">
        <v>4</v>
      </c>
      <c r="L3" s="3">
        <v>2</v>
      </c>
      <c r="M3" s="3">
        <v>2</v>
      </c>
      <c r="N3" s="3">
        <v>2</v>
      </c>
      <c r="O3" s="3">
        <v>5</v>
      </c>
      <c r="P3" s="3">
        <v>3</v>
      </c>
      <c r="Q3" s="3">
        <v>2</v>
      </c>
      <c r="R3" s="3">
        <v>2</v>
      </c>
      <c r="S3" s="3">
        <v>3</v>
      </c>
      <c r="T3" s="3">
        <v>2</v>
      </c>
      <c r="U3" s="3">
        <v>1</v>
      </c>
      <c r="V3" s="3">
        <v>2</v>
      </c>
      <c r="W3" s="3">
        <v>4</v>
      </c>
      <c r="X3" s="3">
        <v>7</v>
      </c>
      <c r="Y3" s="3">
        <v>3</v>
      </c>
      <c r="Z3" s="3">
        <v>2</v>
      </c>
      <c r="AA3" s="3">
        <v>0</v>
      </c>
      <c r="AB3" s="3">
        <v>2</v>
      </c>
      <c r="AC3" s="3">
        <v>2</v>
      </c>
      <c r="AD3" s="3">
        <v>7</v>
      </c>
      <c r="AE3" s="3">
        <v>4</v>
      </c>
      <c r="AF3" s="3">
        <v>2</v>
      </c>
      <c r="AG3" s="3">
        <v>2</v>
      </c>
      <c r="AH3" s="3">
        <v>2</v>
      </c>
      <c r="AI3" s="3">
        <v>1</v>
      </c>
      <c r="AJ3" s="3">
        <v>2</v>
      </c>
      <c r="AK3" s="3">
        <v>2</v>
      </c>
      <c r="AL3" s="31">
        <v>5</v>
      </c>
      <c r="AM3" s="3">
        <v>3</v>
      </c>
      <c r="AN3" s="31">
        <v>2</v>
      </c>
      <c r="AO3" s="3">
        <v>1</v>
      </c>
      <c r="AP3" s="3">
        <v>2</v>
      </c>
      <c r="AQ3" s="3">
        <v>3</v>
      </c>
      <c r="AR3" s="3">
        <v>2</v>
      </c>
      <c r="AS3" s="8">
        <f t="shared" ref="AS3:AS79" si="1">B3/42</f>
        <v>2.5952380952380953</v>
      </c>
      <c r="AT3" s="8">
        <f t="shared" ref="AT3:AT79" si="2">STDEV(C3:AR3)</f>
        <v>1.4825739616235298</v>
      </c>
    </row>
    <row r="4" spans="1:48" x14ac:dyDescent="0.2">
      <c r="A4" s="3" t="s">
        <v>17</v>
      </c>
      <c r="B4" s="8">
        <f t="shared" si="0"/>
        <v>216</v>
      </c>
      <c r="C4" s="31">
        <v>7</v>
      </c>
      <c r="D4" s="3">
        <v>9</v>
      </c>
      <c r="E4" s="3">
        <v>4</v>
      </c>
      <c r="F4" s="3">
        <v>5</v>
      </c>
      <c r="G4" s="3">
        <v>6</v>
      </c>
      <c r="H4" s="3">
        <v>3</v>
      </c>
      <c r="I4" s="3">
        <v>4</v>
      </c>
      <c r="J4" s="3">
        <v>3</v>
      </c>
      <c r="K4" s="3">
        <v>6</v>
      </c>
      <c r="L4" s="3">
        <v>3</v>
      </c>
      <c r="M4" s="3">
        <v>3</v>
      </c>
      <c r="N4" s="3">
        <v>6</v>
      </c>
      <c r="O4" s="3">
        <v>1</v>
      </c>
      <c r="P4" s="3">
        <v>9</v>
      </c>
      <c r="Q4" s="3">
        <v>3</v>
      </c>
      <c r="R4" s="3">
        <v>5</v>
      </c>
      <c r="S4" s="3">
        <v>4</v>
      </c>
      <c r="T4" s="3">
        <v>2</v>
      </c>
      <c r="U4" s="3">
        <v>2</v>
      </c>
      <c r="V4" s="3">
        <v>7</v>
      </c>
      <c r="W4" s="3">
        <v>5</v>
      </c>
      <c r="X4" s="3">
        <v>7</v>
      </c>
      <c r="Y4" s="3">
        <v>4</v>
      </c>
      <c r="Z4" s="3">
        <v>3</v>
      </c>
      <c r="AA4" s="3">
        <v>8</v>
      </c>
      <c r="AB4" s="3">
        <v>11</v>
      </c>
      <c r="AC4" s="3">
        <v>3</v>
      </c>
      <c r="AE4" s="3">
        <v>7</v>
      </c>
      <c r="AF4" s="3">
        <v>3</v>
      </c>
      <c r="AG4" s="3">
        <v>6</v>
      </c>
      <c r="AH4" s="3">
        <v>12</v>
      </c>
      <c r="AI4" s="3">
        <v>3</v>
      </c>
      <c r="AJ4" s="3">
        <v>4</v>
      </c>
      <c r="AK4" s="3">
        <v>9</v>
      </c>
      <c r="AL4" s="31">
        <v>11</v>
      </c>
      <c r="AM4" s="3">
        <v>2</v>
      </c>
      <c r="AN4" s="31">
        <v>8</v>
      </c>
      <c r="AO4" s="3">
        <v>4</v>
      </c>
      <c r="AP4" s="3">
        <v>9</v>
      </c>
      <c r="AQ4" s="3">
        <v>2</v>
      </c>
      <c r="AR4" s="3">
        <v>3</v>
      </c>
      <c r="AS4" s="8">
        <f t="shared" si="1"/>
        <v>5.1428571428571432</v>
      </c>
      <c r="AT4" s="8">
        <f t="shared" si="2"/>
        <v>2.8197906858834614</v>
      </c>
    </row>
    <row r="5" spans="1:48" x14ac:dyDescent="0.2">
      <c r="A5" s="3" t="s">
        <v>18</v>
      </c>
      <c r="B5" s="8">
        <f t="shared" si="0"/>
        <v>2861</v>
      </c>
      <c r="C5" s="31">
        <v>67</v>
      </c>
      <c r="D5" s="3">
        <v>68</v>
      </c>
      <c r="E5" s="3">
        <v>95</v>
      </c>
      <c r="F5" s="3">
        <v>85</v>
      </c>
      <c r="G5" s="3">
        <v>91</v>
      </c>
      <c r="H5" s="3">
        <v>58</v>
      </c>
      <c r="I5" s="3">
        <v>71</v>
      </c>
      <c r="J5" s="3">
        <v>40</v>
      </c>
      <c r="K5" s="3">
        <v>48</v>
      </c>
      <c r="L5" s="3">
        <v>82</v>
      </c>
      <c r="M5" s="3">
        <v>50</v>
      </c>
      <c r="N5" s="3">
        <v>69</v>
      </c>
      <c r="O5" s="3">
        <v>75</v>
      </c>
      <c r="P5" s="3">
        <v>58</v>
      </c>
      <c r="Q5" s="3">
        <v>40</v>
      </c>
      <c r="R5" s="3">
        <v>82</v>
      </c>
      <c r="S5" s="3">
        <v>104</v>
      </c>
      <c r="T5" s="3">
        <v>61</v>
      </c>
      <c r="U5" s="3">
        <v>51</v>
      </c>
      <c r="V5" s="3">
        <v>61</v>
      </c>
      <c r="W5" s="3">
        <v>58</v>
      </c>
      <c r="X5" s="3">
        <v>55</v>
      </c>
      <c r="Y5" s="3">
        <v>59</v>
      </c>
      <c r="Z5" s="3">
        <v>93</v>
      </c>
      <c r="AA5" s="3">
        <v>32</v>
      </c>
      <c r="AB5" s="3">
        <v>63</v>
      </c>
      <c r="AC5" s="3">
        <v>61</v>
      </c>
      <c r="AE5" s="3">
        <v>91</v>
      </c>
      <c r="AF5" s="3">
        <v>78</v>
      </c>
      <c r="AG5" s="3">
        <v>104</v>
      </c>
      <c r="AH5" s="3">
        <v>90</v>
      </c>
      <c r="AI5" s="3">
        <v>57</v>
      </c>
      <c r="AJ5" s="3">
        <v>59</v>
      </c>
      <c r="AK5" s="3">
        <v>53</v>
      </c>
      <c r="AL5" s="31">
        <v>98</v>
      </c>
      <c r="AM5" s="3">
        <v>92</v>
      </c>
      <c r="AN5" s="31">
        <v>89</v>
      </c>
      <c r="AO5" s="3">
        <v>46</v>
      </c>
      <c r="AP5" s="3">
        <v>78</v>
      </c>
      <c r="AQ5" s="3">
        <v>81</v>
      </c>
      <c r="AR5" s="3">
        <v>68</v>
      </c>
      <c r="AS5" s="8">
        <f t="shared" si="1"/>
        <v>68.11904761904762</v>
      </c>
      <c r="AT5" s="8">
        <f t="shared" si="2"/>
        <v>18.638015177483286</v>
      </c>
    </row>
    <row r="6" spans="1:48" x14ac:dyDescent="0.2">
      <c r="A6" s="3" t="s">
        <v>19</v>
      </c>
      <c r="B6" s="8">
        <f t="shared" si="0"/>
        <v>667045.49999999988</v>
      </c>
      <c r="C6" s="31">
        <v>11138.8</v>
      </c>
      <c r="D6" s="3">
        <v>14860.3</v>
      </c>
      <c r="E6" s="3">
        <v>17322.400000000001</v>
      </c>
      <c r="F6" s="3">
        <v>12910.3</v>
      </c>
      <c r="G6" s="3">
        <v>14667.2</v>
      </c>
      <c r="H6" s="3">
        <v>6817.8</v>
      </c>
      <c r="I6" s="3">
        <v>7154.1</v>
      </c>
      <c r="J6" s="3">
        <v>7610</v>
      </c>
      <c r="K6" s="3">
        <v>22487.200000000001</v>
      </c>
      <c r="L6" s="3">
        <v>9864.7999999999993</v>
      </c>
      <c r="M6" s="3">
        <v>6007.1</v>
      </c>
      <c r="N6" s="3">
        <v>7024.4</v>
      </c>
      <c r="O6" s="3">
        <v>29555</v>
      </c>
      <c r="P6" s="3">
        <v>33015.199999999997</v>
      </c>
      <c r="Q6" s="3">
        <v>4920</v>
      </c>
      <c r="R6" s="3">
        <v>12439.8</v>
      </c>
      <c r="S6" s="3">
        <v>16324.6</v>
      </c>
      <c r="T6" s="3">
        <v>12740.4</v>
      </c>
      <c r="U6" s="3">
        <v>4730.8999999999996</v>
      </c>
      <c r="V6" s="3">
        <v>11187</v>
      </c>
      <c r="W6" s="3">
        <v>7134.7</v>
      </c>
      <c r="X6" s="3">
        <v>10917.7</v>
      </c>
      <c r="Y6" s="3">
        <v>6022.2</v>
      </c>
      <c r="Z6" s="3">
        <v>20588.8</v>
      </c>
      <c r="AA6" s="3">
        <v>18140.7</v>
      </c>
      <c r="AB6" s="3">
        <v>10718.3</v>
      </c>
      <c r="AC6" s="3">
        <v>4761.6000000000004</v>
      </c>
      <c r="AD6" s="3">
        <v>160436</v>
      </c>
      <c r="AE6" s="3">
        <v>14522.3</v>
      </c>
      <c r="AF6" s="3">
        <v>9148.9</v>
      </c>
      <c r="AG6" s="3">
        <v>8384.5</v>
      </c>
      <c r="AH6" s="3">
        <v>27636.6</v>
      </c>
      <c r="AI6" s="3">
        <v>5688.4</v>
      </c>
      <c r="AJ6" s="3">
        <v>8199</v>
      </c>
      <c r="AK6" s="3">
        <v>14100.1</v>
      </c>
      <c r="AL6" s="31">
        <v>12785</v>
      </c>
      <c r="AM6" s="3">
        <v>6917.9</v>
      </c>
      <c r="AN6" s="31">
        <v>30798.799999999999</v>
      </c>
      <c r="AO6" s="3">
        <v>5338.7</v>
      </c>
      <c r="AP6" s="3">
        <v>8990.7000000000007</v>
      </c>
      <c r="AQ6" s="3">
        <v>6051.7</v>
      </c>
      <c r="AR6" s="3">
        <v>6985.6</v>
      </c>
      <c r="AS6" s="8">
        <f t="shared" si="1"/>
        <v>15882.035714285712</v>
      </c>
      <c r="AT6" s="8">
        <f t="shared" si="2"/>
        <v>23998.904709476788</v>
      </c>
      <c r="AU6" s="9"/>
      <c r="AV6" s="6" t="s">
        <v>88</v>
      </c>
    </row>
    <row r="7" spans="1:48" x14ac:dyDescent="0.2">
      <c r="A7" s="3" t="s">
        <v>206</v>
      </c>
      <c r="B7" s="8">
        <f t="shared" si="0"/>
        <v>1186173.7666283902</v>
      </c>
      <c r="C7" s="54">
        <f>(C6*1000000)/C2</f>
        <v>33163.528098250834</v>
      </c>
      <c r="D7" s="54">
        <f t="shared" ref="D7:AR7" si="3">(D6*1000000)/D2</f>
        <v>34845.788223486903</v>
      </c>
      <c r="E7" s="54">
        <f t="shared" si="3"/>
        <v>28858.353769058536</v>
      </c>
      <c r="F7" s="54">
        <f t="shared" si="3"/>
        <v>21369.07894954631</v>
      </c>
      <c r="G7" s="54">
        <f t="shared" si="3"/>
        <v>25643.975487582065</v>
      </c>
      <c r="H7" s="54">
        <f t="shared" si="3"/>
        <v>24073.302496380777</v>
      </c>
      <c r="I7" s="54">
        <f t="shared" si="3"/>
        <v>17918.443917356904</v>
      </c>
      <c r="J7" s="54">
        <f t="shared" si="3"/>
        <v>24693.681532630704</v>
      </c>
      <c r="K7" s="54">
        <f t="shared" si="3"/>
        <v>40812.726299264046</v>
      </c>
      <c r="L7" s="54">
        <f t="shared" si="3"/>
        <v>22602.877829713132</v>
      </c>
      <c r="M7" s="54">
        <f t="shared" si="3"/>
        <v>20111.890827764459</v>
      </c>
      <c r="N7" s="54">
        <f t="shared" si="3"/>
        <v>24548.56487839996</v>
      </c>
      <c r="O7" s="54">
        <f t="shared" si="3"/>
        <v>42181.356282959758</v>
      </c>
      <c r="P7" s="54">
        <f t="shared" si="3"/>
        <v>48314.52617222198</v>
      </c>
      <c r="Q7" s="54">
        <f t="shared" si="3"/>
        <v>23699.878610377848</v>
      </c>
      <c r="R7" s="54">
        <f t="shared" si="3"/>
        <v>24414.216210593662</v>
      </c>
      <c r="S7" s="54">
        <f t="shared" si="3"/>
        <v>25252.492439535621</v>
      </c>
      <c r="T7" s="54">
        <f t="shared" si="3"/>
        <v>24287.135847373298</v>
      </c>
      <c r="U7" s="54">
        <f t="shared" si="3"/>
        <v>17101.781428034355</v>
      </c>
      <c r="V7" s="54">
        <f t="shared" si="3"/>
        <v>33755.159678470562</v>
      </c>
      <c r="W7" s="54">
        <f t="shared" si="3"/>
        <v>23079.336736344285</v>
      </c>
      <c r="X7" s="54">
        <f t="shared" si="3"/>
        <v>27053.876308994582</v>
      </c>
      <c r="Y7" s="54">
        <f t="shared" si="3"/>
        <v>22543.320144194597</v>
      </c>
      <c r="Z7" s="54">
        <f t="shared" si="3"/>
        <v>26174.554663385017</v>
      </c>
      <c r="AA7" s="54">
        <f t="shared" si="3"/>
        <v>42109.526970877305</v>
      </c>
      <c r="AB7" s="54">
        <f t="shared" si="3"/>
        <v>22771.414792294734</v>
      </c>
      <c r="AC7" s="54">
        <f t="shared" si="3"/>
        <v>18589.833684703677</v>
      </c>
      <c r="AD7" s="54">
        <f t="shared" si="3"/>
        <v>86562.979860818101</v>
      </c>
      <c r="AE7" s="54">
        <f t="shared" si="3"/>
        <v>26577.418262675805</v>
      </c>
      <c r="AF7" s="54">
        <f t="shared" si="3"/>
        <v>19916.102853460812</v>
      </c>
      <c r="AG7" s="54">
        <f t="shared" si="3"/>
        <v>20036.371109581709</v>
      </c>
      <c r="AH7" s="54">
        <f t="shared" si="3"/>
        <v>36968.825453305064</v>
      </c>
      <c r="AI7" s="54">
        <f t="shared" si="3"/>
        <v>25971.583022865074</v>
      </c>
      <c r="AJ7" s="54">
        <f t="shared" si="3"/>
        <v>24114.847734398438</v>
      </c>
      <c r="AK7" s="54">
        <f t="shared" si="3"/>
        <v>35238.092857964002</v>
      </c>
      <c r="AL7" s="54">
        <f t="shared" si="3"/>
        <v>20260.526440898215</v>
      </c>
      <c r="AM7" s="54">
        <f t="shared" si="3"/>
        <v>19137.764572769094</v>
      </c>
      <c r="AN7" s="54">
        <f t="shared" si="3"/>
        <v>44276.659397152667</v>
      </c>
      <c r="AO7" s="54">
        <f t="shared" si="3"/>
        <v>25920.423372903162</v>
      </c>
      <c r="AP7" s="54">
        <f t="shared" si="3"/>
        <v>24747.929345896264</v>
      </c>
      <c r="AQ7" s="54">
        <f t="shared" si="3"/>
        <v>15549.754228730442</v>
      </c>
      <c r="AR7" s="54">
        <f t="shared" si="3"/>
        <v>20923.865835175435</v>
      </c>
      <c r="AS7" s="8">
        <f t="shared" ref="AS7:AS8" si="4">B7/42</f>
        <v>28242.232538771194</v>
      </c>
      <c r="AT7" s="8">
        <f t="shared" ref="AT7:AT8" si="5">STDEV(C7:AR7)</f>
        <v>12141.534137937735</v>
      </c>
      <c r="AU7" s="9"/>
      <c r="AV7" s="6"/>
    </row>
    <row r="8" spans="1:48" x14ac:dyDescent="0.2">
      <c r="A8" s="3" t="s">
        <v>205</v>
      </c>
      <c r="B8" s="94">
        <f>(B6-AR6)/AS6</f>
        <v>41.560157140704796</v>
      </c>
      <c r="C8" s="94">
        <f>(C7-AS7)/AT7</f>
        <v>0.40532732549031342</v>
      </c>
      <c r="D8" s="94">
        <f>(D7-AS7)/AT7</f>
        <v>0.54388149056733104</v>
      </c>
      <c r="E8" s="94">
        <f>(E7-AS7)/AT7</f>
        <v>5.0744924264734821E-2</v>
      </c>
      <c r="F8" s="94">
        <f>(F7-AS7)/AT7</f>
        <v>-0.56608609020410849</v>
      </c>
      <c r="G8" s="94">
        <f>(G7-AS7)/AT7</f>
        <v>-0.21399742583357326</v>
      </c>
      <c r="H8" s="94">
        <f>(H7-AS7)/AT7</f>
        <v>-0.34336106088637314</v>
      </c>
      <c r="I8" s="94">
        <f>(I7-AS7)/AT7</f>
        <v>-0.85028699867147151</v>
      </c>
      <c r="J8" s="94">
        <f>(J7-AS7)/AT7</f>
        <v>-0.29226545556978667</v>
      </c>
      <c r="K8" s="94">
        <f>(K7-AS7)/AT7</f>
        <v>1.0353299358781012</v>
      </c>
      <c r="L8" s="94">
        <f>(L7-AS7)/AT7</f>
        <v>-0.46446805197682517</v>
      </c>
      <c r="M8" s="94">
        <f>(M7-AS7)/AT7</f>
        <v>-0.66963051115612071</v>
      </c>
      <c r="N8" s="94">
        <f>(N7-AS7)/AT7</f>
        <v>-0.30421754107908888</v>
      </c>
      <c r="O8" s="94">
        <f>(O7-AS7)/AT7</f>
        <v>1.1480529219642877</v>
      </c>
      <c r="P8" s="94">
        <f>(P7-AS7)/AT7</f>
        <v>1.6531925377314887</v>
      </c>
      <c r="Q8" s="94">
        <f>(Q7-AS7)/AT7</f>
        <v>-0.37411696716316889</v>
      </c>
      <c r="R8" s="94">
        <f>(R7-AS7)/AT7</f>
        <v>-0.31528275460811972</v>
      </c>
      <c r="S8" s="94">
        <f>(S7-AS7)/AT7</f>
        <v>-0.24624071927564387</v>
      </c>
      <c r="T8" s="94">
        <f>(T7-AS7)/AT7</f>
        <v>-0.32574933665422917</v>
      </c>
      <c r="U8" s="94">
        <f>(U7-AS7)/AT7</f>
        <v>-0.91754888502327825</v>
      </c>
      <c r="V8" s="94">
        <f>(V7-AS7)/AT7</f>
        <v>0.45405523528312136</v>
      </c>
      <c r="W8" s="94">
        <f>(W7-AS7)/AT7</f>
        <v>-0.42522598411141455</v>
      </c>
      <c r="X8" s="94">
        <f>(X7-AS7)/AT7</f>
        <v>-9.7875294528344994E-2</v>
      </c>
      <c r="Y8" s="94">
        <f>(Y7-AS7)/AT7</f>
        <v>-0.4693733369961573</v>
      </c>
      <c r="Z8" s="94">
        <f>(Z7-AS7)/AT7</f>
        <v>-0.17029790897061842</v>
      </c>
      <c r="AA8" s="94">
        <f>(AA7-AS7)/AT7</f>
        <v>1.142136922283653</v>
      </c>
      <c r="AB8" s="94">
        <f>(AB7-AS7)/AT7</f>
        <v>-0.4505870250269452</v>
      </c>
      <c r="AC8" s="94">
        <f>(AC7-AS7)/AT7</f>
        <v>-0.79499005186728378</v>
      </c>
      <c r="AD8" s="94">
        <f>(AD7-AS7)/AT7</f>
        <v>4.8034084210014676</v>
      </c>
      <c r="AE8" s="94">
        <f>(AE7-AS7)/AT7</f>
        <v>-0.13711729153678112</v>
      </c>
      <c r="AF8" s="94">
        <f>(AF7-AS7)/AT7</f>
        <v>-0.68575598361119394</v>
      </c>
      <c r="AG8" s="94">
        <f>(AG7-AS7)/AT7</f>
        <v>-0.67585045974950142</v>
      </c>
      <c r="AH8" s="94">
        <f>(AH7-AS7)/AT7</f>
        <v>0.71873890197010148</v>
      </c>
      <c r="AI8" s="94">
        <f>(AI7-AS7)/AT7</f>
        <v>-0.18701504193042562</v>
      </c>
      <c r="AJ8" s="94">
        <f>(AJ7-AS7)/AT7</f>
        <v>-0.33993931553313583</v>
      </c>
      <c r="AK8" s="94">
        <f>(AK7-AS7)/AT7</f>
        <v>0.57619245144098985</v>
      </c>
      <c r="AL8" s="94">
        <f>(AL7-AS7)/AT7</f>
        <v>-0.65738859745352474</v>
      </c>
      <c r="AM8" s="94">
        <f>(AM7-AS7)/AT7</f>
        <v>-0.7498614147576339</v>
      </c>
      <c r="AN8" s="94">
        <f>(AN7-AS7)/AT7</f>
        <v>1.3206260984993576</v>
      </c>
      <c r="AO8" s="94">
        <f>(AO7-AS7)/AT7</f>
        <v>-0.19122864866090106</v>
      </c>
      <c r="AP8" s="94">
        <f>(AP7-AS7)/AT7</f>
        <v>-0.28779750179646113</v>
      </c>
      <c r="AQ8" s="94">
        <f>(AQ7-AS7)/AT7</f>
        <v>-1.0453768169527706</v>
      </c>
      <c r="AR8" s="94">
        <f>(AR7-AS7)/AT7</f>
        <v>-0.60275469479006039</v>
      </c>
      <c r="AS8" s="8">
        <f t="shared" si="4"/>
        <v>0.98952755096916178</v>
      </c>
      <c r="AT8" s="8">
        <f t="shared" si="5"/>
        <v>1.0000000000000002</v>
      </c>
      <c r="AU8" s="9"/>
      <c r="AV8" s="6"/>
    </row>
    <row r="9" spans="1:48" ht="18.75" x14ac:dyDescent="0.3">
      <c r="A9" s="61" t="s">
        <v>20</v>
      </c>
      <c r="B9" s="8"/>
      <c r="C9" s="63">
        <f>(C12+C35+C67+C8)/4</f>
        <v>0.28153281923081425</v>
      </c>
      <c r="D9" s="63">
        <f t="shared" ref="D9:H9" si="6">(D12+D35+D67+D8)/4</f>
        <v>0.45161855713417776</v>
      </c>
      <c r="E9" s="63">
        <f t="shared" si="6"/>
        <v>8.7215653831317103E-2</v>
      </c>
      <c r="F9" s="63">
        <f t="shared" si="6"/>
        <v>-0.12198498435646007</v>
      </c>
      <c r="G9" s="63">
        <f t="shared" si="6"/>
        <v>5.8910243774066361E-2</v>
      </c>
      <c r="H9" s="63">
        <f t="shared" si="6"/>
        <v>-9.0788078857943849E-2</v>
      </c>
      <c r="I9" s="63">
        <f t="shared" ref="I9" si="7">(I12+I35+I67+I8)/4</f>
        <v>-0.5852234868454137</v>
      </c>
      <c r="J9" s="63">
        <f t="shared" ref="J9" si="8">(J12+J35+J67+J8)/4</f>
        <v>-0.12880198455163316</v>
      </c>
      <c r="K9" s="63">
        <f t="shared" ref="K9" si="9">(K12+K35+K67+K8)/4</f>
        <v>0.74159696217496451</v>
      </c>
      <c r="L9" s="63">
        <f t="shared" ref="L9:M9" si="10">(L12+L35+L67+L8)/4</f>
        <v>-0.45899935772152611</v>
      </c>
      <c r="M9" s="63">
        <f t="shared" si="10"/>
        <v>-0.4701708069005559</v>
      </c>
      <c r="N9" s="63">
        <f t="shared" ref="N9" si="11">(N12+N35+N67+N8)/4</f>
        <v>9.1639412453584049E-2</v>
      </c>
      <c r="O9" s="63">
        <f t="shared" ref="O9" si="12">(O12+O35+O67+O8)/4</f>
        <v>1.0756306543574443</v>
      </c>
      <c r="P9" s="63">
        <f t="shared" ref="P9" si="13">(P12+P35+P67+P8)/4</f>
        <v>0.86784284054438543</v>
      </c>
      <c r="Q9" s="63">
        <f t="shared" ref="Q9:R9" si="14">(Q12+Q35+Q67+Q8)/4</f>
        <v>-4.0020523464725524E-2</v>
      </c>
      <c r="R9" s="63">
        <f t="shared" si="14"/>
        <v>-0.247031798031392</v>
      </c>
      <c r="S9" s="63">
        <f t="shared" ref="S9" si="15">(S12+S35+S67+S8)/4</f>
        <v>-0.16707307513164871</v>
      </c>
      <c r="T9" s="63">
        <f t="shared" ref="T9" si="16">(T12+T35+T67+T8)/4</f>
        <v>-0.12677429405003815</v>
      </c>
      <c r="U9" s="63">
        <f t="shared" ref="U9" si="17">(U12+U35+U67+U8)/4</f>
        <v>-0.62546607460649306</v>
      </c>
      <c r="V9" s="63">
        <f t="shared" ref="V9:W9" si="18">(V12+V35+V67+V8)/4</f>
        <v>-9.691034164353643E-3</v>
      </c>
      <c r="W9" s="63">
        <f t="shared" si="18"/>
        <v>-9.3687761684856458E-2</v>
      </c>
      <c r="X9" s="63">
        <f t="shared" ref="X9" si="19">(X12+X35+X67+X8)/4</f>
        <v>0.13975332895335674</v>
      </c>
      <c r="Y9" s="63">
        <f t="shared" ref="Y9" si="20">(Y12+Y35+Y67+Y8)/4</f>
        <v>-0.42362168018935364</v>
      </c>
      <c r="Z9" s="63">
        <f t="shared" ref="Z9" si="21">(Z12+Z35+Z67+Z8)/4</f>
        <v>-9.4396908752278991E-2</v>
      </c>
      <c r="AA9" s="63">
        <f t="shared" ref="AA9:AB9" si="22">(AA12+AA35+AA67+AA8)/4</f>
        <v>0.45067475559101211</v>
      </c>
      <c r="AB9" s="63">
        <f t="shared" si="22"/>
        <v>-4.2013996630346356E-3</v>
      </c>
      <c r="AC9" s="63">
        <f t="shared" ref="AC9" si="23">(AC12+AC35+AC67+AC8)/4</f>
        <v>-0.44873610583820323</v>
      </c>
      <c r="AD9" s="63">
        <f t="shared" ref="AD9" si="24">(AD12+AD35+AD67+AD8)/4</f>
        <v>2.8686279774815224</v>
      </c>
      <c r="AE9" s="63">
        <f t="shared" ref="AE9" si="25">(AE12+AE35+AE67+AE8)/4</f>
        <v>0.16939448199613774</v>
      </c>
      <c r="AF9" s="63">
        <f t="shared" ref="AF9:AG9" si="26">(AF12+AF35+AF67+AF8)/4</f>
        <v>-0.33072134714232371</v>
      </c>
      <c r="AG9" s="63">
        <f t="shared" si="26"/>
        <v>-0.5772741812761617</v>
      </c>
      <c r="AH9" s="63">
        <f t="shared" ref="AH9" si="27">(AH12+AH35+AH67+AH8)/4</f>
        <v>0.27653520301171886</v>
      </c>
      <c r="AI9" s="63">
        <f t="shared" ref="AI9" si="28">(AI12+AI35+AI67+AI8)/4</f>
        <v>6.8319327852099265E-2</v>
      </c>
      <c r="AJ9" s="63">
        <f t="shared" ref="AJ9" si="29">(AJ12+AJ35+AJ67+AJ8)/4</f>
        <v>-6.0820657762118133E-2</v>
      </c>
      <c r="AK9" s="63">
        <f t="shared" ref="AK9:AL9" si="30">(AK12+AK35+AK67+AK8)/4</f>
        <v>0.352238714011467</v>
      </c>
      <c r="AL9" s="63">
        <f t="shared" si="30"/>
        <v>-0.34325537045412807</v>
      </c>
      <c r="AM9" s="63">
        <f t="shared" ref="AM9" si="31">(AM12+AM35+AM67+AM8)/4</f>
        <v>-0.61839871074524111</v>
      </c>
      <c r="AN9" s="63">
        <f t="shared" ref="AN9" si="32">(AN12+AN35+AN67+AN8)/4</f>
        <v>0.80640151499533286</v>
      </c>
      <c r="AO9" s="63">
        <f t="shared" ref="AO9" si="33">(AO12+AO35+AO67+AO8)/4</f>
        <v>-8.9244736164436012E-2</v>
      </c>
      <c r="AP9" s="63">
        <f t="shared" ref="AP9:AQ9" si="34">(AP12+AP35+AP67+AP8)/4</f>
        <v>-0.33144276741789458</v>
      </c>
      <c r="AQ9" s="63">
        <f t="shared" si="34"/>
        <v>-0.71624598000988571</v>
      </c>
      <c r="AR9" s="63">
        <f t="shared" ref="AR9" si="35">(AR12+AR35+AR67+AR8)/4</f>
        <v>-0.15386836446393137</v>
      </c>
      <c r="AS9" s="8">
        <f t="shared" si="1"/>
        <v>0</v>
      </c>
      <c r="AT9" s="8">
        <f t="shared" si="2"/>
        <v>0.6121016228035997</v>
      </c>
    </row>
    <row r="10" spans="1:48" x14ac:dyDescent="0.2">
      <c r="B10" s="8"/>
      <c r="AS10" s="8"/>
      <c r="AT10" s="8"/>
    </row>
    <row r="11" spans="1:48" x14ac:dyDescent="0.2">
      <c r="B11" s="8"/>
      <c r="AS11" s="8"/>
      <c r="AT11" s="8"/>
    </row>
    <row r="12" spans="1:48" s="61" customFormat="1" ht="18.75" x14ac:dyDescent="0.3">
      <c r="A12" s="61" t="s">
        <v>0</v>
      </c>
      <c r="B12" s="62"/>
      <c r="C12" s="63">
        <f>(C14+C20+C22+C27+C29)/5</f>
        <v>0.27755386258633247</v>
      </c>
      <c r="D12" s="63">
        <f t="shared" ref="D12:AR12" si="36">(D14+D20+D22+D27+D29)/5</f>
        <v>0.33047828465255691</v>
      </c>
      <c r="E12" s="63">
        <f t="shared" si="36"/>
        <v>0.15166993774993304</v>
      </c>
      <c r="F12" s="63">
        <f t="shared" si="36"/>
        <v>0.67565376846347558</v>
      </c>
      <c r="G12" s="63">
        <f t="shared" si="36"/>
        <v>3.5997612773649877E-3</v>
      </c>
      <c r="H12" s="63">
        <f t="shared" si="36"/>
        <v>6.8552673764983779E-2</v>
      </c>
      <c r="I12" s="63">
        <f t="shared" si="36"/>
        <v>-0.26952666977352885</v>
      </c>
      <c r="J12" s="63">
        <f t="shared" si="36"/>
        <v>0.13984567937849257</v>
      </c>
      <c r="K12" s="63">
        <f t="shared" si="36"/>
        <v>0.57575216768205828</v>
      </c>
      <c r="L12" s="63">
        <f t="shared" si="36"/>
        <v>-0.47417757512759157</v>
      </c>
      <c r="M12" s="63">
        <f t="shared" si="36"/>
        <v>-1.2642995951504931E-2</v>
      </c>
      <c r="N12" s="63">
        <f t="shared" si="36"/>
        <v>0.49796238781956542</v>
      </c>
      <c r="O12" s="63">
        <f t="shared" si="36"/>
        <v>0.66394658129980522</v>
      </c>
      <c r="P12" s="63">
        <f t="shared" si="36"/>
        <v>0.89273303010003657</v>
      </c>
      <c r="Q12" s="63">
        <f t="shared" si="36"/>
        <v>-0.13565179950015277</v>
      </c>
      <c r="R12" s="63">
        <f t="shared" si="36"/>
        <v>7.6737491298087934E-2</v>
      </c>
      <c r="S12" s="63">
        <f t="shared" si="36"/>
        <v>0.12192758925837781</v>
      </c>
      <c r="T12" s="63">
        <f t="shared" si="36"/>
        <v>0.15380224112463897</v>
      </c>
      <c r="U12" s="63">
        <f t="shared" si="36"/>
        <v>-0.37071631702707858</v>
      </c>
      <c r="V12" s="63">
        <f t="shared" si="36"/>
        <v>-0.34014409375389354</v>
      </c>
      <c r="W12" s="63">
        <f t="shared" si="36"/>
        <v>-3.0618463224780523E-2</v>
      </c>
      <c r="X12" s="63">
        <f t="shared" si="36"/>
        <v>0.18725142484248469</v>
      </c>
      <c r="Y12" s="63">
        <f t="shared" si="36"/>
        <v>5.0868999346873368E-2</v>
      </c>
      <c r="Z12" s="63">
        <f t="shared" si="36"/>
        <v>1.3910666508383906E-3</v>
      </c>
      <c r="AA12" s="63">
        <f t="shared" si="36"/>
        <v>-0.20282194109582594</v>
      </c>
      <c r="AB12" s="63">
        <f t="shared" si="36"/>
        <v>0.53618997377179012</v>
      </c>
      <c r="AC12" s="63">
        <f t="shared" si="36"/>
        <v>-0.20400595733581445</v>
      </c>
      <c r="AD12" s="63">
        <f t="shared" si="36"/>
        <v>2.332315882979751</v>
      </c>
      <c r="AE12" s="63">
        <f t="shared" si="36"/>
        <v>0.32073970044122013</v>
      </c>
      <c r="AF12" s="63">
        <f t="shared" si="36"/>
        <v>-3.1627087853149376E-2</v>
      </c>
      <c r="AG12" s="63">
        <f t="shared" si="36"/>
        <v>-0.59172089456344057</v>
      </c>
      <c r="AH12" s="63">
        <f t="shared" si="36"/>
        <v>0.40359803192482219</v>
      </c>
      <c r="AI12" s="63">
        <f t="shared" si="36"/>
        <v>0.11085877873593208</v>
      </c>
      <c r="AJ12" s="63">
        <f t="shared" si="36"/>
        <v>0.15427172921388088</v>
      </c>
      <c r="AK12" s="63">
        <f t="shared" si="36"/>
        <v>-6.2429419727664894E-2</v>
      </c>
      <c r="AL12" s="63">
        <f t="shared" si="36"/>
        <v>-6.5605631620622037E-2</v>
      </c>
      <c r="AM12" s="63">
        <f t="shared" si="36"/>
        <v>-0.55353863133261294</v>
      </c>
      <c r="AN12" s="63">
        <f t="shared" si="36"/>
        <v>0.45668275668542557</v>
      </c>
      <c r="AO12" s="63">
        <f t="shared" si="36"/>
        <v>0.18303493629473316</v>
      </c>
      <c r="AP12" s="63">
        <f t="shared" si="36"/>
        <v>-0.35494469572714155</v>
      </c>
      <c r="AQ12" s="63">
        <f t="shared" si="36"/>
        <v>2.7999731325866507E-2</v>
      </c>
      <c r="AR12" s="63">
        <f t="shared" si="36"/>
        <v>2.4717613534999704E-2</v>
      </c>
      <c r="AS12" s="62">
        <f t="shared" si="1"/>
        <v>0</v>
      </c>
      <c r="AT12" s="62">
        <f t="shared" si="2"/>
        <v>0.48205495029319489</v>
      </c>
    </row>
    <row r="13" spans="1:48" x14ac:dyDescent="0.2">
      <c r="A13" s="1" t="s">
        <v>1</v>
      </c>
      <c r="B13" s="38">
        <f>(B15+B18)/2</f>
        <v>5.1934943137246599</v>
      </c>
      <c r="C13" s="38">
        <f>(C15+C18)/2</f>
        <v>0.12338215401425547</v>
      </c>
      <c r="D13" s="38">
        <f t="shared" ref="D13:AR13" si="37">(D15+D18)/2</f>
        <v>0.14248454008041778</v>
      </c>
      <c r="E13" s="38">
        <f t="shared" si="37"/>
        <v>0.10522934048553491</v>
      </c>
      <c r="F13" s="38">
        <f t="shared" si="37"/>
        <v>0.11645199553231503</v>
      </c>
      <c r="G13" s="38">
        <f t="shared" si="37"/>
        <v>0.14335676389123289</v>
      </c>
      <c r="H13" s="38">
        <f t="shared" si="37"/>
        <v>0.16542866828507299</v>
      </c>
      <c r="I13" s="38">
        <f t="shared" si="37"/>
        <v>0.10702010613125364</v>
      </c>
      <c r="J13" s="38">
        <f t="shared" si="37"/>
        <v>0.12298976945820606</v>
      </c>
      <c r="K13" s="38">
        <f t="shared" si="37"/>
        <v>0.1472410116994351</v>
      </c>
      <c r="L13" s="38">
        <f t="shared" si="37"/>
        <v>8.9083951072752909E-2</v>
      </c>
      <c r="M13" s="38">
        <f t="shared" si="37"/>
        <v>0.10615419161937167</v>
      </c>
      <c r="N13" s="38">
        <f t="shared" si="37"/>
        <v>0.17009453910165026</v>
      </c>
      <c r="O13" s="38">
        <f t="shared" si="37"/>
        <v>0.13623791732285176</v>
      </c>
      <c r="P13" s="38">
        <f t="shared" si="37"/>
        <v>0.16974716845637891</v>
      </c>
      <c r="Q13" s="38">
        <f t="shared" si="37"/>
        <v>0.1227922013987784</v>
      </c>
      <c r="R13" s="38">
        <f t="shared" si="37"/>
        <v>0.13208458826983821</v>
      </c>
      <c r="S13" s="38">
        <f t="shared" si="37"/>
        <v>0.12728331010813751</v>
      </c>
      <c r="T13" s="38">
        <f t="shared" si="37"/>
        <v>0.12392769213250171</v>
      </c>
      <c r="U13" s="38">
        <f t="shared" si="37"/>
        <v>9.8596517532977032E-2</v>
      </c>
      <c r="V13" s="38">
        <f t="shared" si="37"/>
        <v>9.510238583198545E-2</v>
      </c>
      <c r="W13" s="38">
        <f t="shared" si="37"/>
        <v>0.1436836705870021</v>
      </c>
      <c r="X13" s="38">
        <f t="shared" si="37"/>
        <v>0.11504786319422668</v>
      </c>
      <c r="Y13" s="38">
        <f t="shared" si="37"/>
        <v>0.10837527398863682</v>
      </c>
      <c r="Z13" s="38">
        <f t="shared" si="37"/>
        <v>0.1133529820671734</v>
      </c>
      <c r="AA13" s="38">
        <f t="shared" si="37"/>
        <v>0.16416573170093407</v>
      </c>
      <c r="AB13" s="38">
        <f t="shared" si="37"/>
        <v>0.12715003495560842</v>
      </c>
      <c r="AC13" s="38">
        <f t="shared" si="37"/>
        <v>0.10291631407536245</v>
      </c>
      <c r="AD13" s="38">
        <f t="shared" si="37"/>
        <v>0.10069003987580567</v>
      </c>
      <c r="AE13" s="38">
        <f t="shared" si="37"/>
        <v>0.14285292560205673</v>
      </c>
      <c r="AF13" s="38">
        <f t="shared" si="37"/>
        <v>0.10521121694138019</v>
      </c>
      <c r="AG13" s="38">
        <f t="shared" si="37"/>
        <v>0.10512347966093735</v>
      </c>
      <c r="AH13" s="38">
        <f t="shared" si="37"/>
        <v>0.13678592750185187</v>
      </c>
      <c r="AI13" s="38">
        <f t="shared" si="37"/>
        <v>0.14478558890411178</v>
      </c>
      <c r="AJ13" s="38">
        <f t="shared" si="37"/>
        <v>0.1368064259428905</v>
      </c>
      <c r="AK13" s="38">
        <f t="shared" si="37"/>
        <v>0.1414250627432492</v>
      </c>
      <c r="AL13" s="38">
        <f t="shared" si="37"/>
        <v>0.11746773676783173</v>
      </c>
      <c r="AM13" s="38">
        <f t="shared" si="37"/>
        <v>9.154290214315855E-2</v>
      </c>
      <c r="AN13" s="38">
        <f t="shared" si="37"/>
        <v>0.12770892467211192</v>
      </c>
      <c r="AO13" s="38">
        <f t="shared" si="37"/>
        <v>0.12937603686159832</v>
      </c>
      <c r="AP13" s="38">
        <f t="shared" si="37"/>
        <v>9.8289296817489685E-2</v>
      </c>
      <c r="AQ13" s="38">
        <f t="shared" si="37"/>
        <v>8.598140346231202E-2</v>
      </c>
      <c r="AR13" s="38">
        <f t="shared" si="37"/>
        <v>0.11006666283398304</v>
      </c>
      <c r="AS13" s="27">
        <f t="shared" si="1"/>
        <v>0.12365462651725381</v>
      </c>
      <c r="AT13" s="27">
        <f t="shared" si="2"/>
        <v>2.2159749085991075E-2</v>
      </c>
    </row>
    <row r="14" spans="1:48" s="57" customFormat="1" x14ac:dyDescent="0.2">
      <c r="A14" s="50" t="s">
        <v>182</v>
      </c>
      <c r="B14" s="55"/>
      <c r="C14" s="56">
        <f>(C13-AS13)/AT13</f>
        <v>-1.2295829792161253E-2</v>
      </c>
      <c r="D14" s="56">
        <f>(D13-AS13)/AT13</f>
        <v>0.8497349627062265</v>
      </c>
      <c r="E14" s="56">
        <f>(E13-AS13)/AT13</f>
        <v>-0.83147539081870658</v>
      </c>
      <c r="F14" s="56">
        <f>(F13-AS13)/AT13</f>
        <v>-0.32503215433482213</v>
      </c>
      <c r="G14" s="56">
        <f>(G13-AS13)/AT13</f>
        <v>0.8890956886526461</v>
      </c>
      <c r="H14" s="56">
        <f>(H13-AS13)/AT13</f>
        <v>1.8851315331105372</v>
      </c>
      <c r="I14" s="56">
        <f>(I13-AS13)/AT13</f>
        <v>-0.75066375171712429</v>
      </c>
      <c r="J14" s="56">
        <f>(J13-AS13)/AT13</f>
        <v>-3.0002914584807559E-2</v>
      </c>
      <c r="K14" s="56">
        <f>(K13-AS13)/AT13</f>
        <v>1.0643796141668453</v>
      </c>
      <c r="L14" s="56">
        <f>(L13-AS13)/AT13</f>
        <v>-1.5600661952601149</v>
      </c>
      <c r="M14" s="56">
        <f>(M13-AS13)/AT13</f>
        <v>-0.78973975878389091</v>
      </c>
      <c r="N14" s="56">
        <f>(N13-AS13)/AT13</f>
        <v>2.0956876544127829</v>
      </c>
      <c r="O14" s="56">
        <f>(O13-AS13)/AT13</f>
        <v>0.56784446235236652</v>
      </c>
      <c r="P14" s="56">
        <f>(P13-AS13)/AT13</f>
        <v>2.0800119062838953</v>
      </c>
      <c r="Q14" s="56">
        <f>(Q13-AS13)/AT13</f>
        <v>-3.8918541682433444E-2</v>
      </c>
      <c r="R14" s="56">
        <f>(R13-AS13)/AT13</f>
        <v>0.38041774389555888</v>
      </c>
      <c r="S14" s="56">
        <f>(S13-AS13)/AT13</f>
        <v>0.16375111364314471</v>
      </c>
      <c r="T14" s="56">
        <f>(T13-AS13)/AT13</f>
        <v>1.2322595088431009E-2</v>
      </c>
      <c r="U14" s="56">
        <f>(U13-AS13)/AT13</f>
        <v>-1.130793895140175</v>
      </c>
      <c r="V14" s="56">
        <f>(V13-AS13)/AT13</f>
        <v>-1.2884731038456787</v>
      </c>
      <c r="W14" s="56">
        <f>(W13-AS13)/AT13</f>
        <v>0.90384796290000524</v>
      </c>
      <c r="X14" s="56">
        <f>(X13-AS13)/AT13</f>
        <v>-0.38839624445333409</v>
      </c>
      <c r="Y14" s="56">
        <f>(Y13-AS13)/AT13</f>
        <v>-0.68950927509717508</v>
      </c>
      <c r="Z14" s="56">
        <f>(Z13-AS13)/AT13</f>
        <v>-0.46488091584903812</v>
      </c>
      <c r="AA14" s="56">
        <f>(AA13-AS13)/AT13</f>
        <v>1.8281391646844287</v>
      </c>
      <c r="AB14" s="56">
        <f>(AB13-AS13)/AT13</f>
        <v>0.15773682385981216</v>
      </c>
      <c r="AC14" s="56">
        <f>(AC13-AS13)/AT13</f>
        <v>-0.93585502080444083</v>
      </c>
      <c r="AD14" s="56">
        <f>(AD13-AS13)/AT13</f>
        <v>-1.036319795514556</v>
      </c>
      <c r="AE14" s="56">
        <f>(AE13-AS13)/AT13</f>
        <v>0.86635904631879046</v>
      </c>
      <c r="AF14" s="56">
        <f>(AF13-AS13)/AT13</f>
        <v>-0.832293249544651</v>
      </c>
      <c r="AG14" s="56">
        <f>(AG13-AS13)/AT13</f>
        <v>-0.8362525579331338</v>
      </c>
      <c r="AH14" s="56">
        <f>(AH13-AS13)/AT13</f>
        <v>0.59257444358426359</v>
      </c>
      <c r="AI14" s="56">
        <f>(AI13-AS13)/AT13</f>
        <v>0.95357408176686054</v>
      </c>
      <c r="AJ14" s="56">
        <f>(AJ13-AS13)/AT13</f>
        <v>0.59349947396069458</v>
      </c>
      <c r="AK14" s="56">
        <f>(AK13-AS13)/AT13</f>
        <v>0.80192407220122741</v>
      </c>
      <c r="AL14" s="56">
        <f>(AL13-AS13)/AT13</f>
        <v>-0.27919493697396158</v>
      </c>
      <c r="AM14" s="56">
        <f>(AM13-AS13)/AT13</f>
        <v>-1.449101442867673</v>
      </c>
      <c r="AN14" s="56">
        <f>(AN13-AS13)/AT13</f>
        <v>0.18295776450921783</v>
      </c>
      <c r="AO14" s="56">
        <f>(AO13-AS13)/AT13</f>
        <v>0.25818931081496144</v>
      </c>
      <c r="AP14" s="56">
        <f>(AP13-AS13)/AT13</f>
        <v>-1.1446578028177925</v>
      </c>
      <c r="AQ14" s="56">
        <f>(AQ13-AS13)/AT13</f>
        <v>-1.7000744416712736</v>
      </c>
      <c r="AR14" s="56">
        <f>(AR13-AS13)/AT13</f>
        <v>-0.61318219942575036</v>
      </c>
      <c r="AS14" s="55"/>
      <c r="AT14" s="55"/>
    </row>
    <row r="15" spans="1:48" s="2" customFormat="1" x14ac:dyDescent="0.2">
      <c r="A15" s="2" t="s">
        <v>170</v>
      </c>
      <c r="B15" s="8">
        <f t="shared" si="0"/>
        <v>9.9813819469123413</v>
      </c>
      <c r="C15" s="42">
        <v>0.23527491465299921</v>
      </c>
      <c r="D15" s="52">
        <v>0.27547696016805784</v>
      </c>
      <c r="E15" s="52">
        <v>0.20168908933016994</v>
      </c>
      <c r="F15" s="52">
        <v>0.22351737365660104</v>
      </c>
      <c r="G15" s="52">
        <v>0.27818138801622544</v>
      </c>
      <c r="H15" s="52">
        <v>0.31968541467473272</v>
      </c>
      <c r="I15" s="52">
        <v>0.20452007621047089</v>
      </c>
      <c r="J15" s="52">
        <v>0.2370528217158514</v>
      </c>
      <c r="K15" s="52">
        <v>0.28599540398091872</v>
      </c>
      <c r="L15" s="52">
        <v>0.16940839339287087</v>
      </c>
      <c r="M15" s="52">
        <v>0.20304441195136272</v>
      </c>
      <c r="N15" s="52">
        <v>0.32798888459381154</v>
      </c>
      <c r="O15" s="52">
        <v>0.26484594018829521</v>
      </c>
      <c r="P15" s="52">
        <v>0.33137977005794639</v>
      </c>
      <c r="Q15" s="52">
        <v>0.23458226402802368</v>
      </c>
      <c r="R15" s="52">
        <v>0.25486257890381125</v>
      </c>
      <c r="S15" s="52">
        <v>0.24610972839859241</v>
      </c>
      <c r="T15" s="52">
        <v>0.24015389696292591</v>
      </c>
      <c r="U15" s="52">
        <v>0.18826420542946951</v>
      </c>
      <c r="V15" s="52">
        <v>0.17946901961820363</v>
      </c>
      <c r="W15" s="52">
        <v>0.27686070659656631</v>
      </c>
      <c r="X15" s="52">
        <v>0.21860284067799082</v>
      </c>
      <c r="Y15" s="52">
        <v>0.20581616550223256</v>
      </c>
      <c r="Z15" s="52">
        <v>0.21919130603794151</v>
      </c>
      <c r="AA15" s="52">
        <v>0.32133514494170817</v>
      </c>
      <c r="AB15" s="52">
        <v>0.24435299210433292</v>
      </c>
      <c r="AC15" s="52">
        <v>0.19507288738395673</v>
      </c>
      <c r="AD15" s="52">
        <v>0.1946087478980793</v>
      </c>
      <c r="AE15" s="52">
        <v>0.27597515201027728</v>
      </c>
      <c r="AF15" s="52">
        <v>0.20014535996445451</v>
      </c>
      <c r="AG15" s="52">
        <v>0.19973470498219434</v>
      </c>
      <c r="AH15" s="52">
        <v>0.26474854198075587</v>
      </c>
      <c r="AI15" s="52">
        <v>0.27774142399129026</v>
      </c>
      <c r="AJ15" s="52">
        <v>0.2629686716258971</v>
      </c>
      <c r="AK15" s="52">
        <v>0.27324593893086008</v>
      </c>
      <c r="AL15" s="42">
        <v>0.22514037663060349</v>
      </c>
      <c r="AM15" s="52">
        <v>0.17211421257559531</v>
      </c>
      <c r="AN15" s="42">
        <v>0.24816798268254087</v>
      </c>
      <c r="AO15" s="52">
        <v>0.24703649097855557</v>
      </c>
      <c r="AP15" s="52">
        <v>0.1858599135685863</v>
      </c>
      <c r="AQ15" s="52">
        <v>0.16136624952103756</v>
      </c>
      <c r="AR15" s="52">
        <v>0.20979360039554487</v>
      </c>
      <c r="AS15" s="8">
        <f t="shared" si="1"/>
        <v>0.2376519511169605</v>
      </c>
      <c r="AT15" s="8">
        <f t="shared" si="2"/>
        <v>4.4432308665391336E-2</v>
      </c>
    </row>
    <row r="16" spans="1:48" s="16" customFormat="1" x14ac:dyDescent="0.2">
      <c r="A16" s="16" t="s">
        <v>173</v>
      </c>
      <c r="B16" s="17"/>
      <c r="C16" s="33">
        <f>(C15-AS15)/AT15</f>
        <v>-5.3497928317480764E-2</v>
      </c>
      <c r="D16" s="16">
        <f>(D15-AS15)/AT15</f>
        <v>0.8512951540724133</v>
      </c>
      <c r="E16" s="16">
        <f>(E15-AS15)/AT15</f>
        <v>-0.80938539695557865</v>
      </c>
      <c r="F16" s="16">
        <f>(F15-AS15)/AT15</f>
        <v>-0.31811485571914438</v>
      </c>
      <c r="G16" s="16">
        <f>(G15-AS15)/AT15</f>
        <v>0.9121614004908466</v>
      </c>
      <c r="H16" s="16">
        <f>(H15-AS15)/AT15</f>
        <v>1.8462570598243235</v>
      </c>
      <c r="I16" s="16">
        <f>(I15-AS15)/AT15</f>
        <v>-0.74567079455622076</v>
      </c>
      <c r="J16" s="16">
        <f>(J15-AS15)/AT15</f>
        <v>-1.3484093424471563E-2</v>
      </c>
      <c r="K16" s="16">
        <f>(K15-AS15)/AT15</f>
        <v>1.0880247800766045</v>
      </c>
      <c r="L16" s="16">
        <f>(L15-AS15)/AT15</f>
        <v>-1.5358994338560008</v>
      </c>
      <c r="M16" s="16">
        <f>(M15-AS15)/AT15</f>
        <v>-0.77888230895717225</v>
      </c>
      <c r="N16" s="16">
        <f>(N15-AS15)/AT15</f>
        <v>2.033136161282008</v>
      </c>
      <c r="O16" s="16">
        <f>(O15-AS15)/AT15</f>
        <v>0.61203187248553492</v>
      </c>
      <c r="P16" s="16">
        <f>(P15-AS15)/AT15</f>
        <v>2.109451922627446</v>
      </c>
      <c r="Q16" s="16">
        <f>(Q15-AS15)/AT15</f>
        <v>-6.9086824005789749E-2</v>
      </c>
      <c r="R16" s="16">
        <f>(R15-AS15)/AT15</f>
        <v>0.38734489167465308</v>
      </c>
      <c r="S16" s="16">
        <f>(S15-AS15)/AT15</f>
        <v>0.19035196539809193</v>
      </c>
      <c r="T16" s="16">
        <f>(T15-AS15)/AT15</f>
        <v>5.6309157032711173E-2</v>
      </c>
      <c r="U16" s="16">
        <f>(U15-AS15)/AT15</f>
        <v>-1.1115277862201089</v>
      </c>
      <c r="V16" s="16">
        <f>(V15-AS15)/AT15</f>
        <v>-1.3094735170508029</v>
      </c>
      <c r="W16" s="16">
        <f>(W15-AS15)/AT15</f>
        <v>0.88243795241154799</v>
      </c>
      <c r="X16" s="16">
        <f>(X15-AS15)/AT15</f>
        <v>-0.42872204958837018</v>
      </c>
      <c r="Y16" s="16">
        <f>(Y15-AS15)/AT15</f>
        <v>-0.71650082048347574</v>
      </c>
      <c r="Z16" s="16">
        <f>(Z15-AS15)/AT15</f>
        <v>-0.41547796262493381</v>
      </c>
      <c r="AA16" s="16">
        <f>(AA15-AS15)/AT15</f>
        <v>1.8833861291103506</v>
      </c>
      <c r="AB16" s="16">
        <f>(AB15-AS15)/AT15</f>
        <v>0.15081460290160248</v>
      </c>
      <c r="AC16" s="16">
        <f>(AC15-AS15)/AT15</f>
        <v>-0.9582906000598822</v>
      </c>
      <c r="AD16" s="16">
        <f>(AD15-AS15)/AT15</f>
        <v>-0.96873659082243169</v>
      </c>
      <c r="AE16" s="16">
        <f>(AE15-AS15)/AT15</f>
        <v>0.86250753211855991</v>
      </c>
      <c r="AF16" s="16">
        <f>(AF15-AS15)/AT15</f>
        <v>-0.84412879454360101</v>
      </c>
      <c r="AG16" s="16">
        <f>(AG15-AS15)/AT15</f>
        <v>-0.85337105529022828</v>
      </c>
      <c r="AH16" s="16">
        <f>(AH15-AS15)/AT15</f>
        <v>0.60983981426337885</v>
      </c>
      <c r="AI16" s="16">
        <f>(AI15-AS15)/AT15</f>
        <v>0.90225950616776662</v>
      </c>
      <c r="AJ16" s="16">
        <f>(AJ15-AS15)/AT15</f>
        <v>0.56978179323497513</v>
      </c>
      <c r="AK16" s="16">
        <f>(AK15-AS15)/AT15</f>
        <v>0.80108346568144928</v>
      </c>
      <c r="AL16" s="33">
        <f>(AL15-AS15)/AT15</f>
        <v>-0.28158731477534876</v>
      </c>
      <c r="AM16" s="16">
        <f>(AM15-AS15)/AT15</f>
        <v>-1.4750018738597086</v>
      </c>
      <c r="AN16" s="33">
        <f>(AN15-AS15)/AT15</f>
        <v>0.23667533561611637</v>
      </c>
      <c r="AO16" s="16">
        <f>(AO15-AS15)/AT15</f>
        <v>0.21120981878901918</v>
      </c>
      <c r="AP16" s="16">
        <f>(AP15-AS15)/AT15</f>
        <v>-1.1656391284640901</v>
      </c>
      <c r="AQ16" s="16">
        <f>(AQ15-AS15)/AT15</f>
        <v>-1.7168970932933414</v>
      </c>
      <c r="AR16" s="16">
        <f>(AR15-AS15)/AT15</f>
        <v>-0.62698409239119068</v>
      </c>
      <c r="AS16" s="17"/>
      <c r="AT16" s="17"/>
    </row>
    <row r="17" spans="1:47" s="2" customFormat="1" x14ac:dyDescent="0.2">
      <c r="A17" s="2" t="s">
        <v>42</v>
      </c>
      <c r="B17" s="8">
        <f t="shared" si="0"/>
        <v>181526</v>
      </c>
      <c r="C17" s="33">
        <v>3859</v>
      </c>
      <c r="D17" s="2">
        <v>4048</v>
      </c>
      <c r="E17" s="2">
        <v>5264</v>
      </c>
      <c r="F17" s="2">
        <v>5671</v>
      </c>
      <c r="G17" s="2">
        <v>4880</v>
      </c>
      <c r="H17" s="2">
        <v>3164</v>
      </c>
      <c r="I17" s="2">
        <v>3801</v>
      </c>
      <c r="J17" s="2">
        <v>2751</v>
      </c>
      <c r="K17" s="2">
        <v>4676</v>
      </c>
      <c r="L17" s="2">
        <v>3823</v>
      </c>
      <c r="M17" s="2">
        <v>2767</v>
      </c>
      <c r="N17" s="2">
        <v>3491</v>
      </c>
      <c r="O17" s="2">
        <v>5346</v>
      </c>
      <c r="P17" s="2">
        <v>5545</v>
      </c>
      <c r="Q17" s="2">
        <v>2284</v>
      </c>
      <c r="R17" s="2">
        <v>4742</v>
      </c>
      <c r="S17" s="2">
        <v>5467</v>
      </c>
      <c r="T17" s="2">
        <v>4040</v>
      </c>
      <c r="U17" s="2">
        <v>2470</v>
      </c>
      <c r="V17" s="2">
        <v>3558</v>
      </c>
      <c r="W17" s="2">
        <v>3248</v>
      </c>
      <c r="X17" s="2">
        <v>4638</v>
      </c>
      <c r="Y17" s="2">
        <v>2921</v>
      </c>
      <c r="Z17" s="2">
        <v>5911</v>
      </c>
      <c r="AA17" s="2">
        <v>3014</v>
      </c>
      <c r="AB17" s="2">
        <v>4682</v>
      </c>
      <c r="AC17" s="2">
        <v>2756</v>
      </c>
      <c r="AD17" s="2">
        <v>12550</v>
      </c>
      <c r="AE17" s="2">
        <v>5317</v>
      </c>
      <c r="AF17" s="2">
        <v>4721</v>
      </c>
      <c r="AG17" s="2">
        <v>4399</v>
      </c>
      <c r="AH17" s="2">
        <v>6596</v>
      </c>
      <c r="AI17" s="2">
        <v>2591</v>
      </c>
      <c r="AJ17" s="2">
        <v>3619</v>
      </c>
      <c r="AK17" s="2">
        <v>3843</v>
      </c>
      <c r="AL17" s="33">
        <v>6181</v>
      </c>
      <c r="AM17" s="2">
        <v>3966</v>
      </c>
      <c r="AN17" s="33">
        <v>5043</v>
      </c>
      <c r="AO17" s="2">
        <v>2413</v>
      </c>
      <c r="AP17" s="2">
        <v>3894</v>
      </c>
      <c r="AQ17" s="2">
        <v>4124</v>
      </c>
      <c r="AR17" s="2">
        <v>3452</v>
      </c>
      <c r="AS17" s="8">
        <f t="shared" si="1"/>
        <v>4322.0476190476193</v>
      </c>
      <c r="AT17" s="8">
        <f t="shared" si="2"/>
        <v>1708.342142466169</v>
      </c>
    </row>
    <row r="18" spans="1:47" s="16" customFormat="1" x14ac:dyDescent="0.2">
      <c r="A18" s="16" t="s">
        <v>181</v>
      </c>
      <c r="B18" s="8">
        <f t="shared" si="0"/>
        <v>0.4056066805369784</v>
      </c>
      <c r="C18" s="42">
        <f>C17/C2</f>
        <v>1.1489393375511723E-2</v>
      </c>
      <c r="D18" s="42">
        <f t="shared" ref="D18:AR18" si="38">D17/D2</f>
        <v>9.4921199927777353E-3</v>
      </c>
      <c r="E18" s="42">
        <f t="shared" si="38"/>
        <v>8.769591640899882E-3</v>
      </c>
      <c r="F18" s="42">
        <f t="shared" si="38"/>
        <v>9.3866174080290254E-3</v>
      </c>
      <c r="G18" s="42">
        <f t="shared" si="38"/>
        <v>8.5321397662403518E-3</v>
      </c>
      <c r="H18" s="42">
        <f t="shared" si="38"/>
        <v>1.1171921895413297E-2</v>
      </c>
      <c r="I18" s="42">
        <f t="shared" si="38"/>
        <v>9.520136052036398E-3</v>
      </c>
      <c r="J18" s="42">
        <f t="shared" si="38"/>
        <v>8.926717200560718E-3</v>
      </c>
      <c r="K18" s="42">
        <f t="shared" si="38"/>
        <v>8.4866194179514867E-3</v>
      </c>
      <c r="L18" s="42">
        <f t="shared" si="38"/>
        <v>8.7595087526349553E-3</v>
      </c>
      <c r="M18" s="42">
        <f t="shared" si="38"/>
        <v>9.2639712873806429E-3</v>
      </c>
      <c r="N18" s="42">
        <f t="shared" si="38"/>
        <v>1.2200193609488963E-2</v>
      </c>
      <c r="O18" s="42">
        <f t="shared" si="38"/>
        <v>7.6298944574083195E-3</v>
      </c>
      <c r="P18" s="42">
        <f t="shared" si="38"/>
        <v>8.1145668548114475E-3</v>
      </c>
      <c r="Q18" s="42">
        <f t="shared" si="38"/>
        <v>1.1002138769533132E-2</v>
      </c>
      <c r="R18" s="42">
        <f t="shared" si="38"/>
        <v>9.3065976358651381E-3</v>
      </c>
      <c r="S18" s="42">
        <f t="shared" si="38"/>
        <v>8.4568918176825911E-3</v>
      </c>
      <c r="T18" s="42">
        <f t="shared" si="38"/>
        <v>7.7014873020774949E-3</v>
      </c>
      <c r="U18" s="42">
        <f t="shared" si="38"/>
        <v>8.9288296364845709E-3</v>
      </c>
      <c r="V18" s="42">
        <f t="shared" si="38"/>
        <v>1.0735752045767254E-2</v>
      </c>
      <c r="W18" s="42">
        <f t="shared" si="38"/>
        <v>1.0506634577437907E-2</v>
      </c>
      <c r="X18" s="42">
        <f t="shared" si="38"/>
        <v>1.1492885710462541E-2</v>
      </c>
      <c r="Y18" s="42">
        <f t="shared" si="38"/>
        <v>1.0934382475041084E-2</v>
      </c>
      <c r="Z18" s="42">
        <f t="shared" si="38"/>
        <v>7.5146580964052705E-3</v>
      </c>
      <c r="AA18" s="42">
        <f t="shared" si="38"/>
        <v>6.9963184601599818E-3</v>
      </c>
      <c r="AB18" s="42">
        <f t="shared" si="38"/>
        <v>9.9470778068839211E-3</v>
      </c>
      <c r="AC18" s="42">
        <f t="shared" si="38"/>
        <v>1.0759740766768174E-2</v>
      </c>
      <c r="AD18" s="42">
        <f t="shared" si="38"/>
        <v>6.7713318535320456E-3</v>
      </c>
      <c r="AE18" s="42">
        <f t="shared" si="38"/>
        <v>9.7306991938361873E-3</v>
      </c>
      <c r="AF18" s="42">
        <f t="shared" si="38"/>
        <v>1.0277073918305861E-2</v>
      </c>
      <c r="AG18" s="42">
        <f t="shared" si="38"/>
        <v>1.0512254339680355E-2</v>
      </c>
      <c r="AH18" s="42">
        <f t="shared" si="38"/>
        <v>8.8233130229478374E-3</v>
      </c>
      <c r="AI18" s="42">
        <f t="shared" si="38"/>
        <v>1.1829753816933304E-2</v>
      </c>
      <c r="AJ18" s="42">
        <f t="shared" si="38"/>
        <v>1.0644180259883881E-2</v>
      </c>
      <c r="AK18" s="42">
        <f t="shared" si="38"/>
        <v>9.6041865556383051E-3</v>
      </c>
      <c r="AL18" s="42">
        <f t="shared" si="38"/>
        <v>9.7950969050599815E-3</v>
      </c>
      <c r="AM18" s="42">
        <f t="shared" si="38"/>
        <v>1.0971591710721785E-2</v>
      </c>
      <c r="AN18" s="42">
        <f t="shared" si="38"/>
        <v>7.2498666616829521E-3</v>
      </c>
      <c r="AO18" s="42">
        <f t="shared" si="38"/>
        <v>1.171558274464108E-2</v>
      </c>
      <c r="AP18" s="42">
        <f t="shared" si="38"/>
        <v>1.0718680066393057E-2</v>
      </c>
      <c r="AQ18" s="42">
        <f t="shared" si="38"/>
        <v>1.0596557403586488E-2</v>
      </c>
      <c r="AR18" s="42">
        <f t="shared" si="38"/>
        <v>1.033972527242121E-2</v>
      </c>
      <c r="AS18" s="8">
        <f t="shared" ref="AS18" si="39">B18/42</f>
        <v>9.6573019175471043E-3</v>
      </c>
      <c r="AT18" s="8">
        <f t="shared" ref="AT18" si="40">STDEV(C18:AR18)</f>
        <v>1.4083733430052849E-3</v>
      </c>
    </row>
    <row r="19" spans="1:47" x14ac:dyDescent="0.2">
      <c r="A19" s="1" t="s">
        <v>183</v>
      </c>
      <c r="B19" s="27">
        <f t="shared" si="0"/>
        <v>0.58747547728544947</v>
      </c>
      <c r="C19" s="58">
        <f>C21/C17</f>
        <v>9.3288416688261204E-3</v>
      </c>
      <c r="D19" s="58">
        <f t="shared" ref="D19:AR19" si="41">D21/D17</f>
        <v>1.6057312252964428E-2</v>
      </c>
      <c r="E19" s="58">
        <f t="shared" si="41"/>
        <v>2.830547112462006E-2</v>
      </c>
      <c r="F19" s="58">
        <f t="shared" si="41"/>
        <v>3.5443484394286719E-2</v>
      </c>
      <c r="G19" s="58">
        <f t="shared" si="41"/>
        <v>1.2500000000000001E-2</v>
      </c>
      <c r="H19" s="58">
        <f t="shared" si="41"/>
        <v>2.8445006321112516E-3</v>
      </c>
      <c r="I19" s="58">
        <f t="shared" si="41"/>
        <v>2.8939752696658773E-3</v>
      </c>
      <c r="J19" s="58">
        <f t="shared" si="41"/>
        <v>9.0876045074518349E-3</v>
      </c>
      <c r="K19" s="58">
        <f t="shared" si="41"/>
        <v>1.2189905902480752E-2</v>
      </c>
      <c r="L19" s="58">
        <f t="shared" si="41"/>
        <v>6.2777923097044209E-3</v>
      </c>
      <c r="M19" s="58">
        <f t="shared" si="41"/>
        <v>1.0480664980122878E-2</v>
      </c>
      <c r="N19" s="58">
        <f t="shared" si="41"/>
        <v>2.1483815525637353E-2</v>
      </c>
      <c r="O19" s="58">
        <f t="shared" si="41"/>
        <v>1.6835016835016835E-2</v>
      </c>
      <c r="P19" s="58">
        <f t="shared" si="41"/>
        <v>1.9477006311992787E-2</v>
      </c>
      <c r="Q19" s="58">
        <f t="shared" si="41"/>
        <v>7.8809106830122592E-3</v>
      </c>
      <c r="R19" s="58">
        <f t="shared" si="41"/>
        <v>8.8570223534373688E-3</v>
      </c>
      <c r="S19" s="58">
        <f t="shared" si="41"/>
        <v>1.5547832449240901E-2</v>
      </c>
      <c r="T19" s="58">
        <f t="shared" si="41"/>
        <v>1.3613861386138614E-2</v>
      </c>
      <c r="U19" s="58">
        <f t="shared" si="41"/>
        <v>2.9149797570850202E-2</v>
      </c>
      <c r="V19" s="58">
        <f t="shared" si="41"/>
        <v>1.6301292861157952E-2</v>
      </c>
      <c r="W19" s="58">
        <f t="shared" si="41"/>
        <v>6.4655172413793103E-3</v>
      </c>
      <c r="X19" s="58">
        <f t="shared" si="41"/>
        <v>4.7434238896075891E-3</v>
      </c>
      <c r="Y19" s="58">
        <f t="shared" si="41"/>
        <v>1.1639849366655255E-2</v>
      </c>
      <c r="Z19" s="58">
        <f t="shared" si="41"/>
        <v>1.082727118930807E-2</v>
      </c>
      <c r="AA19" s="58">
        <f t="shared" si="41"/>
        <v>2.1566025215660253E-2</v>
      </c>
      <c r="AB19" s="58">
        <f t="shared" si="41"/>
        <v>3.4387014096539943E-2</v>
      </c>
      <c r="AC19" s="58">
        <f t="shared" si="41"/>
        <v>2.1770682148040637E-3</v>
      </c>
      <c r="AD19" s="58">
        <f t="shared" si="41"/>
        <v>7.0996015936254986E-2</v>
      </c>
      <c r="AE19" s="58">
        <f t="shared" si="41"/>
        <v>7.523039307880384E-3</v>
      </c>
      <c r="AF19" s="58">
        <f t="shared" si="41"/>
        <v>1.5039186613005719E-2</v>
      </c>
      <c r="AG19" s="58">
        <f t="shared" si="41"/>
        <v>5.9104341895885428E-3</v>
      </c>
      <c r="AH19" s="58">
        <f t="shared" si="41"/>
        <v>1.5009096422073985E-2</v>
      </c>
      <c r="AI19" s="58">
        <f t="shared" si="41"/>
        <v>7.7190274025472794E-4</v>
      </c>
      <c r="AJ19" s="58">
        <f t="shared" si="41"/>
        <v>1.6026526664824538E-2</v>
      </c>
      <c r="AK19" s="58">
        <f t="shared" si="41"/>
        <v>5.7246942492844132E-3</v>
      </c>
      <c r="AL19" s="58">
        <f t="shared" si="41"/>
        <v>5.8243002750364018E-3</v>
      </c>
      <c r="AM19" s="58">
        <f t="shared" si="41"/>
        <v>2.5214321734745334E-3</v>
      </c>
      <c r="AN19" s="58">
        <f t="shared" si="41"/>
        <v>1.7449930596866944E-2</v>
      </c>
      <c r="AO19" s="58">
        <f t="shared" si="41"/>
        <v>7.874015748031496E-3</v>
      </c>
      <c r="AP19" s="58">
        <f t="shared" si="41"/>
        <v>1.2840267077555213E-2</v>
      </c>
      <c r="AQ19" s="58">
        <f t="shared" si="41"/>
        <v>6.3045586808923373E-3</v>
      </c>
      <c r="AR19" s="58">
        <f t="shared" si="41"/>
        <v>1.1297798377752027E-2</v>
      </c>
      <c r="AS19" s="8">
        <f t="shared" si="1"/>
        <v>1.3987511363939272E-2</v>
      </c>
      <c r="AT19" s="8">
        <f t="shared" si="2"/>
        <v>1.2225045908488845E-2</v>
      </c>
    </row>
    <row r="20" spans="1:47" s="20" customFormat="1" x14ac:dyDescent="0.2">
      <c r="A20" s="18" t="s">
        <v>184</v>
      </c>
      <c r="B20" s="19"/>
      <c r="C20" s="59">
        <f>(C19-AS19)/AT19</f>
        <v>-0.38107584462143068</v>
      </c>
      <c r="D20" s="60">
        <f>(D19-AS19)/AT19</f>
        <v>0.16930823037547241</v>
      </c>
      <c r="E20" s="60">
        <f>(E19-AS19)/AT19</f>
        <v>1.1711988542095095</v>
      </c>
      <c r="F20" s="60">
        <f>(F19-AS19)/AT19</f>
        <v>1.7550832275769874</v>
      </c>
      <c r="G20" s="60">
        <f>(G19-AS19)/AT19</f>
        <v>-0.12167736424665458</v>
      </c>
      <c r="H20" s="60">
        <f>(H19-AS19)/AT19</f>
        <v>-0.91149029747941646</v>
      </c>
      <c r="I20" s="60">
        <f>(I19-AS19)/AT19</f>
        <v>-0.90744330756011726</v>
      </c>
      <c r="J20" s="60">
        <f>(J19-AS19)/AT19</f>
        <v>-0.40080887165299173</v>
      </c>
      <c r="K20" s="60">
        <f>(K19-AS19)/AT19</f>
        <v>-0.14704283934102005</v>
      </c>
      <c r="L20" s="60">
        <f>(L19-AS19)/AT19</f>
        <v>-0.63064949710179541</v>
      </c>
      <c r="M20" s="60">
        <f>(M19-AS19)/AT19</f>
        <v>-0.28685752266838566</v>
      </c>
      <c r="N20" s="60">
        <f>(N19-AS19)/AT19</f>
        <v>0.61319231173543376</v>
      </c>
      <c r="O20" s="60">
        <f>(O19-AS19)/AT19</f>
        <v>0.23292390821209985</v>
      </c>
      <c r="P20" s="60">
        <f>(P19-AS19)/AT19</f>
        <v>0.44903675529281339</v>
      </c>
      <c r="Q20" s="60">
        <f>(Q19-AS19)/AT19</f>
        <v>-0.49951556228404037</v>
      </c>
      <c r="R20" s="60">
        <f>(R19-AS19)/AT19</f>
        <v>-0.41967032671340621</v>
      </c>
      <c r="S20" s="60">
        <f>(S19-AS19)/AT19</f>
        <v>0.12763314730934225</v>
      </c>
      <c r="T20" s="60">
        <f>(T19-AS19)/AT19</f>
        <v>-3.0564300584033206E-2</v>
      </c>
      <c r="U20" s="60">
        <f>(U19-AS19)/AT19</f>
        <v>1.2402641528227325</v>
      </c>
      <c r="V20" s="60">
        <f>(V19-AS19)/AT19</f>
        <v>0.18926566939204975</v>
      </c>
      <c r="W20" s="60">
        <f>(W19-AS19)/AT19</f>
        <v>-0.61529373213533933</v>
      </c>
      <c r="X20" s="60">
        <f>(X19-AS19)/AT19</f>
        <v>-0.7561597349841247</v>
      </c>
      <c r="Y20" s="60">
        <f>(Y19-AS19)/AT19</f>
        <v>-0.19203707003291037</v>
      </c>
      <c r="Z20" s="60">
        <f>(Z19-AS19)/AT19</f>
        <v>-0.25850538298893339</v>
      </c>
      <c r="AA20" s="60">
        <f>(AA19-AS19)/AT19</f>
        <v>0.61991700550249884</v>
      </c>
      <c r="AB20" s="60">
        <f>(AB19-AS19)/AT19</f>
        <v>1.6686647138425579</v>
      </c>
      <c r="AC20" s="60">
        <f>(AC19-AS19)/AT19</f>
        <v>-0.96608579121443261</v>
      </c>
      <c r="AD20" s="60">
        <f>(AD19-AS19)/AT19</f>
        <v>4.6632548457531815</v>
      </c>
      <c r="AE20" s="60">
        <f>(AE19-AS19)/AT19</f>
        <v>-0.52878918447006229</v>
      </c>
      <c r="AF20" s="60">
        <f>(AF19-AS19)/AT19</f>
        <v>8.6026282186489181E-2</v>
      </c>
      <c r="AG20" s="60">
        <f>(AG19-AS19)/AT19</f>
        <v>-0.66069912823330645</v>
      </c>
      <c r="AH20" s="60">
        <f>(AH19-AS19)/AT19</f>
        <v>8.3564926118219543E-2</v>
      </c>
      <c r="AI20" s="60">
        <f>(AI19-AS19)/AT19</f>
        <v>-1.0810273206833416</v>
      </c>
      <c r="AJ20" s="60">
        <f>(AJ19-AS19)/AT19</f>
        <v>0.16678999131360414</v>
      </c>
      <c r="AK20" s="60">
        <f>(AK19-AS19)/AT19</f>
        <v>-0.67589252232724228</v>
      </c>
      <c r="AL20" s="59">
        <f>(AL19-AS19)/AT19</f>
        <v>-0.6677448207564185</v>
      </c>
      <c r="AM20" s="60">
        <f>(AM19-AS19)/AT19</f>
        <v>-0.93791706602123315</v>
      </c>
      <c r="AN20" s="59">
        <f>(AN19-AS19)/AT19</f>
        <v>0.28322341354345604</v>
      </c>
      <c r="AO20" s="60">
        <f>(AO19-AS19)/AT19</f>
        <v>-0.50007956302746304</v>
      </c>
      <c r="AP20" s="60">
        <f>(AP19-AS19)/AT19</f>
        <v>-9.3843760994585232E-2</v>
      </c>
      <c r="AQ20" s="60">
        <f>(AQ19-AS19)/AT19</f>
        <v>-0.62846002710812199</v>
      </c>
      <c r="AR20" s="60">
        <f>(AR19-AS19)/AT19</f>
        <v>-0.22001659595564857</v>
      </c>
      <c r="AS20" s="19"/>
      <c r="AT20" s="19"/>
    </row>
    <row r="21" spans="1:47" s="2" customFormat="1" x14ac:dyDescent="0.2">
      <c r="A21" s="2" t="s">
        <v>180</v>
      </c>
      <c r="B21" s="8">
        <f t="shared" si="0"/>
        <v>3120</v>
      </c>
      <c r="C21" s="33">
        <v>36</v>
      </c>
      <c r="D21" s="2">
        <v>65</v>
      </c>
      <c r="E21" s="2">
        <v>149</v>
      </c>
      <c r="F21" s="2">
        <v>201</v>
      </c>
      <c r="G21" s="2">
        <v>61</v>
      </c>
      <c r="H21" s="2">
        <v>9</v>
      </c>
      <c r="I21" s="2">
        <v>11</v>
      </c>
      <c r="J21" s="2">
        <v>25</v>
      </c>
      <c r="K21" s="2">
        <v>57</v>
      </c>
      <c r="L21" s="2">
        <v>24</v>
      </c>
      <c r="M21" s="2">
        <v>29</v>
      </c>
      <c r="N21" s="2">
        <v>75</v>
      </c>
      <c r="O21" s="2">
        <v>90</v>
      </c>
      <c r="P21" s="2">
        <v>108</v>
      </c>
      <c r="Q21" s="2">
        <v>18</v>
      </c>
      <c r="R21" s="2">
        <v>42</v>
      </c>
      <c r="S21" s="2">
        <v>85</v>
      </c>
      <c r="T21" s="2">
        <v>55</v>
      </c>
      <c r="U21" s="2">
        <v>72</v>
      </c>
      <c r="V21" s="2">
        <v>58</v>
      </c>
      <c r="W21" s="2">
        <v>21</v>
      </c>
      <c r="X21" s="2">
        <v>22</v>
      </c>
      <c r="Y21" s="2">
        <v>34</v>
      </c>
      <c r="Z21" s="2">
        <v>64</v>
      </c>
      <c r="AA21" s="2">
        <v>65</v>
      </c>
      <c r="AB21" s="2">
        <v>161</v>
      </c>
      <c r="AC21" s="2">
        <v>6</v>
      </c>
      <c r="AD21" s="2">
        <v>891</v>
      </c>
      <c r="AE21" s="2">
        <v>40</v>
      </c>
      <c r="AF21" s="2">
        <v>71</v>
      </c>
      <c r="AG21" s="2">
        <v>26</v>
      </c>
      <c r="AH21" s="2">
        <v>99</v>
      </c>
      <c r="AI21" s="2">
        <v>2</v>
      </c>
      <c r="AJ21" s="2">
        <v>58</v>
      </c>
      <c r="AK21" s="2">
        <v>22</v>
      </c>
      <c r="AL21" s="33">
        <v>36</v>
      </c>
      <c r="AM21" s="2">
        <v>10</v>
      </c>
      <c r="AN21" s="33">
        <v>88</v>
      </c>
      <c r="AO21" s="2">
        <v>19</v>
      </c>
      <c r="AP21" s="2">
        <v>50</v>
      </c>
      <c r="AQ21" s="2">
        <v>26</v>
      </c>
      <c r="AR21" s="2">
        <v>39</v>
      </c>
      <c r="AS21" s="8">
        <f t="shared" si="1"/>
        <v>74.285714285714292</v>
      </c>
      <c r="AT21" s="8">
        <f t="shared" si="2"/>
        <v>135.90245528288432</v>
      </c>
    </row>
    <row r="22" spans="1:47" s="20" customFormat="1" x14ac:dyDescent="0.2">
      <c r="A22" s="18" t="s">
        <v>2</v>
      </c>
      <c r="B22" s="19"/>
      <c r="C22" s="34">
        <f>(C23+C24)/2</f>
        <v>0.68119687755444358</v>
      </c>
      <c r="D22" s="34">
        <f t="shared" ref="D22:AR22" si="42">(D23+D24)/2</f>
        <v>1.4238234963966541</v>
      </c>
      <c r="E22" s="34">
        <f t="shared" si="42"/>
        <v>0.82771098125429388</v>
      </c>
      <c r="F22" s="34">
        <f t="shared" si="42"/>
        <v>0.56905749499611225</v>
      </c>
      <c r="G22" s="34">
        <f t="shared" si="42"/>
        <v>0.12891144542298308</v>
      </c>
      <c r="H22" s="34">
        <f t="shared" si="42"/>
        <v>0.14819749918507497</v>
      </c>
      <c r="I22" s="34">
        <f t="shared" si="42"/>
        <v>0.6162150312130722</v>
      </c>
      <c r="J22" s="34">
        <f t="shared" si="42"/>
        <v>0.79651705066775103</v>
      </c>
      <c r="K22" s="34">
        <f t="shared" si="42"/>
        <v>0.52989498290924719</v>
      </c>
      <c r="L22" s="34">
        <f t="shared" si="42"/>
        <v>0.75233812917098142</v>
      </c>
      <c r="M22" s="34">
        <f t="shared" si="42"/>
        <v>0.99989915652081474</v>
      </c>
      <c r="N22" s="34">
        <f t="shared" si="42"/>
        <v>0.55090909592410708</v>
      </c>
      <c r="O22" s="34">
        <f t="shared" si="42"/>
        <v>0.86375688562593134</v>
      </c>
      <c r="P22" s="34">
        <f t="shared" si="42"/>
        <v>0.85373804223452754</v>
      </c>
      <c r="Q22" s="34">
        <f t="shared" si="42"/>
        <v>0.7265340932820179</v>
      </c>
      <c r="R22" s="34">
        <f t="shared" si="42"/>
        <v>0.94277537119098942</v>
      </c>
      <c r="S22" s="34">
        <f t="shared" si="42"/>
        <v>0.71163789163161706</v>
      </c>
      <c r="T22" s="34">
        <f t="shared" si="42"/>
        <v>0.97349288611615525</v>
      </c>
      <c r="U22" s="34">
        <f t="shared" si="42"/>
        <v>-1.0535763265266229E-2</v>
      </c>
      <c r="V22" s="34">
        <f t="shared" si="42"/>
        <v>0.50191966145096911</v>
      </c>
      <c r="W22" s="34">
        <f t="shared" si="42"/>
        <v>0.74560209985153492</v>
      </c>
      <c r="X22" s="34">
        <f t="shared" si="42"/>
        <v>0.41987607690173562</v>
      </c>
      <c r="Y22" s="34">
        <f t="shared" si="42"/>
        <v>0.91157185505023275</v>
      </c>
      <c r="Z22" s="34">
        <f t="shared" si="42"/>
        <v>0.70217330221834695</v>
      </c>
      <c r="AA22" s="34">
        <f t="shared" si="42"/>
        <v>-7.4692018301903057E-2</v>
      </c>
      <c r="AB22" s="34">
        <f t="shared" si="42"/>
        <v>0.42205979815078987</v>
      </c>
      <c r="AC22" s="34">
        <f t="shared" si="42"/>
        <v>0.70534902248402576</v>
      </c>
      <c r="AD22" s="34">
        <f t="shared" si="42"/>
        <v>0.86395420091005282</v>
      </c>
      <c r="AE22" s="34">
        <f t="shared" si="42"/>
        <v>0.44284044582959003</v>
      </c>
      <c r="AF22" s="34">
        <f t="shared" si="42"/>
        <v>0.54902026146899796</v>
      </c>
      <c r="AG22" s="34">
        <f t="shared" si="42"/>
        <v>0.89216197010914866</v>
      </c>
      <c r="AH22" s="34">
        <f t="shared" si="42"/>
        <v>0.780395823007342</v>
      </c>
      <c r="AI22" s="34">
        <f t="shared" si="42"/>
        <v>0.47460645560425491</v>
      </c>
      <c r="AJ22" s="34">
        <f t="shared" si="42"/>
        <v>1.0741297177578111</v>
      </c>
      <c r="AK22" s="34">
        <f t="shared" si="42"/>
        <v>0.29834268111014295</v>
      </c>
      <c r="AL22" s="34">
        <f t="shared" si="42"/>
        <v>0.8802829098292333</v>
      </c>
      <c r="AM22" s="34">
        <f t="shared" si="42"/>
        <v>0.96727425600692252</v>
      </c>
      <c r="AN22" s="34">
        <f t="shared" si="42"/>
        <v>1.0173639814483513</v>
      </c>
      <c r="AO22" s="34">
        <f t="shared" si="42"/>
        <v>0.51949051422883774</v>
      </c>
      <c r="AP22" s="34">
        <f t="shared" si="42"/>
        <v>0.43401722531802533</v>
      </c>
      <c r="AQ22" s="34">
        <f t="shared" si="42"/>
        <v>1.1548942198221284</v>
      </c>
      <c r="AR22" s="34">
        <f t="shared" si="42"/>
        <v>0.83111443465955115</v>
      </c>
      <c r="AS22" s="19">
        <f t="shared" si="1"/>
        <v>0</v>
      </c>
      <c r="AT22" s="19">
        <f t="shared" si="2"/>
        <v>0.30875711304144171</v>
      </c>
    </row>
    <row r="23" spans="1:47" s="2" customFormat="1" ht="15" x14ac:dyDescent="0.25">
      <c r="A23" s="2" t="s">
        <v>35</v>
      </c>
      <c r="B23" s="8">
        <f t="shared" si="0"/>
        <v>44.685757350415564</v>
      </c>
      <c r="C23" s="35">
        <v>1.2239944498524657</v>
      </c>
      <c r="D23">
        <v>2.2632517167617419</v>
      </c>
      <c r="E23">
        <v>1.4724216270052379</v>
      </c>
      <c r="F23">
        <v>0.74819541583996829</v>
      </c>
      <c r="G23">
        <v>0.10068759156574324</v>
      </c>
      <c r="H23">
        <v>0.27247438202349561</v>
      </c>
      <c r="I23">
        <v>0.79852106380996257</v>
      </c>
      <c r="J23">
        <v>1.3379936599921585</v>
      </c>
      <c r="K23">
        <v>0.7549321473986832</v>
      </c>
      <c r="L23">
        <v>0.95072875090741127</v>
      </c>
      <c r="M23">
        <v>1.8291452758116431</v>
      </c>
      <c r="N23">
        <v>0.60117944108610966</v>
      </c>
      <c r="O23">
        <v>1.2516341632428221</v>
      </c>
      <c r="P23">
        <v>1.4856691136081353</v>
      </c>
      <c r="Q23">
        <v>1.0823745526596451</v>
      </c>
      <c r="R23">
        <v>1.6710254119596115</v>
      </c>
      <c r="S23">
        <v>1.1946961992714853</v>
      </c>
      <c r="T23">
        <v>1.1563410362474451</v>
      </c>
      <c r="U23">
        <v>0.39206210981266737</v>
      </c>
      <c r="V23">
        <v>0.82009777722434396</v>
      </c>
      <c r="W23">
        <v>1.5462210840890478</v>
      </c>
      <c r="X23">
        <v>0.68700839887292631</v>
      </c>
      <c r="Y23">
        <v>1.7057254208444441</v>
      </c>
      <c r="Z23">
        <v>1.1997127635388096</v>
      </c>
      <c r="AA23">
        <v>0.35510886113472878</v>
      </c>
      <c r="AB23">
        <v>0.43782902430974069</v>
      </c>
      <c r="AC23">
        <v>1.3520397349426858</v>
      </c>
      <c r="AD23">
        <v>1.4324468884131223</v>
      </c>
      <c r="AE23">
        <v>0.77179175631938757</v>
      </c>
      <c r="AF23">
        <v>0.21246862601764618</v>
      </c>
      <c r="AG23">
        <v>1.3301290168604438</v>
      </c>
      <c r="AH23">
        <v>0.85018250804026174</v>
      </c>
      <c r="AI23">
        <v>0.48833770857750497</v>
      </c>
      <c r="AJ23">
        <v>1.2942066326373209</v>
      </c>
      <c r="AK23">
        <v>0.12092770610699351</v>
      </c>
      <c r="AL23" s="35">
        <v>1.1694796631198494</v>
      </c>
      <c r="AM23">
        <v>1.4885503375127227</v>
      </c>
      <c r="AN23" s="35">
        <v>1.4086993689681633</v>
      </c>
      <c r="AO23">
        <v>1.4414102580778299</v>
      </c>
      <c r="AP23">
        <v>0.35503291993333624</v>
      </c>
      <c r="AQ23">
        <v>2.0180971827163563</v>
      </c>
      <c r="AR23">
        <v>1.6129256033014709</v>
      </c>
      <c r="AS23" s="8">
        <f t="shared" si="1"/>
        <v>1.063946603581323</v>
      </c>
      <c r="AT23" s="8">
        <f t="shared" si="2"/>
        <v>0.53517072615804984</v>
      </c>
    </row>
    <row r="24" spans="1:47" s="2" customFormat="1" ht="15" x14ac:dyDescent="0.25">
      <c r="A24" s="2" t="s">
        <v>36</v>
      </c>
      <c r="B24" s="8">
        <f t="shared" si="0"/>
        <v>12.513881735479691</v>
      </c>
      <c r="C24" s="35">
        <v>0.13839930525642144</v>
      </c>
      <c r="D24">
        <v>0.58439527603156616</v>
      </c>
      <c r="E24">
        <v>0.18300033550334985</v>
      </c>
      <c r="F24">
        <v>0.38991957415225625</v>
      </c>
      <c r="G24">
        <v>0.15713529928022293</v>
      </c>
      <c r="H24">
        <v>2.3920616346654322E-2</v>
      </c>
      <c r="I24">
        <v>0.43390899861618176</v>
      </c>
      <c r="J24">
        <v>0.25504044134334358</v>
      </c>
      <c r="K24">
        <v>0.30485781841981124</v>
      </c>
      <c r="L24">
        <v>0.55394750743455157</v>
      </c>
      <c r="M24">
        <v>0.17065303722998637</v>
      </c>
      <c r="N24">
        <v>0.50063875076210451</v>
      </c>
      <c r="O24">
        <v>0.47587960800904067</v>
      </c>
      <c r="P24">
        <v>0.22180697086091991</v>
      </c>
      <c r="Q24">
        <v>0.37069363390439075</v>
      </c>
      <c r="R24">
        <v>0.21452533042236732</v>
      </c>
      <c r="S24">
        <v>0.22857958399174871</v>
      </c>
      <c r="T24">
        <v>0.7906447359848654</v>
      </c>
      <c r="U24">
        <v>-0.41313363634319983</v>
      </c>
      <c r="V24">
        <v>0.18374154567759429</v>
      </c>
      <c r="W24">
        <v>-5.5016884385978071E-2</v>
      </c>
      <c r="X24">
        <v>0.1527437549305449</v>
      </c>
      <c r="Y24">
        <v>0.11741828925602145</v>
      </c>
      <c r="Z24">
        <v>0.20463384089788436</v>
      </c>
      <c r="AA24">
        <v>-0.5044928977385349</v>
      </c>
      <c r="AB24">
        <v>0.4062905719918391</v>
      </c>
      <c r="AC24">
        <v>5.8658310025365777E-2</v>
      </c>
      <c r="AD24">
        <v>0.2954615134069834</v>
      </c>
      <c r="AE24">
        <v>0.11388913533979246</v>
      </c>
      <c r="AF24">
        <v>0.88557189692034977</v>
      </c>
      <c r="AG24">
        <v>0.4541949233578535</v>
      </c>
      <c r="AH24">
        <v>0.71060913797442238</v>
      </c>
      <c r="AI24">
        <v>0.46087520263100484</v>
      </c>
      <c r="AJ24">
        <v>0.85405280287830143</v>
      </c>
      <c r="AK24">
        <v>0.47575765611329235</v>
      </c>
      <c r="AL24" s="35">
        <v>0.59108615653861707</v>
      </c>
      <c r="AM24">
        <v>0.44599817450112239</v>
      </c>
      <c r="AN24" s="35">
        <v>0.62602859392853916</v>
      </c>
      <c r="AO24">
        <v>-0.40242922962015443</v>
      </c>
      <c r="AP24">
        <v>0.51300153070271437</v>
      </c>
      <c r="AQ24">
        <v>0.29169125692790038</v>
      </c>
      <c r="AR24">
        <v>4.9303266017631353E-2</v>
      </c>
      <c r="AS24" s="8">
        <f t="shared" si="1"/>
        <v>0.29794956513046883</v>
      </c>
      <c r="AT24" s="8">
        <f t="shared" si="2"/>
        <v>0.30597905347031706</v>
      </c>
    </row>
    <row r="25" spans="1:47" s="2" customFormat="1" x14ac:dyDescent="0.2">
      <c r="A25" s="1" t="s">
        <v>178</v>
      </c>
      <c r="B25" s="8"/>
      <c r="C25" s="33"/>
      <c r="AL25" s="33"/>
      <c r="AN25" s="33"/>
      <c r="AS25" s="8">
        <f t="shared" si="1"/>
        <v>0</v>
      </c>
      <c r="AT25" s="8" t="e">
        <f t="shared" si="2"/>
        <v>#DIV/0!</v>
      </c>
    </row>
    <row r="26" spans="1:47" s="2" customFormat="1" x14ac:dyDescent="0.2">
      <c r="A26" s="2" t="s">
        <v>121</v>
      </c>
      <c r="B26" s="8">
        <f t="shared" si="0"/>
        <v>487</v>
      </c>
      <c r="C26" s="33">
        <v>10</v>
      </c>
      <c r="D26" s="2">
        <v>10</v>
      </c>
      <c r="E26" s="2">
        <v>12</v>
      </c>
      <c r="F26" s="2">
        <v>21</v>
      </c>
      <c r="G26" s="2">
        <v>7</v>
      </c>
      <c r="H26" s="2">
        <v>6</v>
      </c>
      <c r="I26" s="2">
        <v>11</v>
      </c>
      <c r="J26" s="2">
        <v>4</v>
      </c>
      <c r="K26" s="2">
        <v>13</v>
      </c>
      <c r="L26" s="2">
        <v>5</v>
      </c>
      <c r="M26" s="2">
        <v>5</v>
      </c>
      <c r="N26" s="2">
        <v>3</v>
      </c>
      <c r="O26" s="2">
        <v>28</v>
      </c>
      <c r="P26" s="2">
        <v>16</v>
      </c>
      <c r="Q26" s="2">
        <v>8</v>
      </c>
      <c r="R26" s="2">
        <v>4</v>
      </c>
      <c r="S26" s="2">
        <v>15</v>
      </c>
      <c r="T26" s="2">
        <v>5</v>
      </c>
      <c r="U26" s="2">
        <v>2</v>
      </c>
      <c r="V26" s="2">
        <v>12</v>
      </c>
      <c r="W26" s="2">
        <v>10</v>
      </c>
      <c r="X26" s="2">
        <v>11</v>
      </c>
      <c r="Y26" s="2">
        <v>10</v>
      </c>
      <c r="Z26" s="2">
        <v>15</v>
      </c>
      <c r="AA26" s="2">
        <v>8</v>
      </c>
      <c r="AB26" s="2">
        <v>11</v>
      </c>
      <c r="AC26" s="2">
        <v>4</v>
      </c>
      <c r="AD26" s="2">
        <v>104</v>
      </c>
      <c r="AE26" s="2">
        <v>11</v>
      </c>
      <c r="AF26" s="2">
        <v>16</v>
      </c>
      <c r="AG26" s="2">
        <v>8</v>
      </c>
      <c r="AH26" s="2">
        <v>15</v>
      </c>
      <c r="AI26" s="2">
        <v>2</v>
      </c>
      <c r="AJ26" s="2">
        <v>3</v>
      </c>
      <c r="AK26" s="2">
        <v>7</v>
      </c>
      <c r="AL26" s="33">
        <v>19</v>
      </c>
      <c r="AM26" s="2">
        <v>5</v>
      </c>
      <c r="AN26" s="33">
        <v>12</v>
      </c>
      <c r="AO26" s="2">
        <v>3</v>
      </c>
      <c r="AP26" s="2">
        <v>6</v>
      </c>
      <c r="AQ26" s="2">
        <v>7</v>
      </c>
      <c r="AR26" s="2">
        <v>3</v>
      </c>
      <c r="AS26" s="8">
        <f t="shared" si="1"/>
        <v>11.595238095238095</v>
      </c>
      <c r="AT26" s="8">
        <f t="shared" si="2"/>
        <v>15.640877531069924</v>
      </c>
    </row>
    <row r="27" spans="1:47" s="50" customFormat="1" x14ac:dyDescent="0.2">
      <c r="A27" s="50" t="s">
        <v>179</v>
      </c>
      <c r="B27" s="51"/>
      <c r="C27" s="50">
        <f>(C26-AS26)/AT26</f>
        <v>-0.10199159811009477</v>
      </c>
      <c r="D27" s="50">
        <f>(D26-AS26)/AT26</f>
        <v>-0.10199159811009477</v>
      </c>
      <c r="E27" s="50">
        <f>(E26-AS26)/AT26</f>
        <v>2.5878465192113623E-2</v>
      </c>
      <c r="F27" s="50">
        <f>(F26-AS26)/AT26</f>
        <v>0.60129375005205132</v>
      </c>
      <c r="G27" s="50">
        <f>(G26-AS26)/AT26</f>
        <v>-0.29379669306340733</v>
      </c>
      <c r="H27" s="50">
        <f>(H26-AS26)/AT26</f>
        <v>-0.35773172471451153</v>
      </c>
      <c r="I27" s="50">
        <f>(I26-AS26)/AT26</f>
        <v>-3.8056566458990568E-2</v>
      </c>
      <c r="J27" s="50">
        <f>(J26-AS26)/AT26</f>
        <v>-0.48560178801671994</v>
      </c>
      <c r="K27" s="50">
        <f>(K26-AS26)/AT26</f>
        <v>8.9813496843217822E-2</v>
      </c>
      <c r="L27" s="50">
        <f>(L26-AS26)/AT26</f>
        <v>-0.42166675636561574</v>
      </c>
      <c r="M27" s="50">
        <f>(M26-AS26)/AT26</f>
        <v>-0.42166675636561574</v>
      </c>
      <c r="N27" s="50">
        <f>(N26-AS26)/AT26</f>
        <v>-0.54953681966782408</v>
      </c>
      <c r="O27" s="50">
        <f>(O26-AS26)/AT26</f>
        <v>1.0488389716097808</v>
      </c>
      <c r="P27" s="50">
        <f>(P26-AS26)/AT26</f>
        <v>0.28161859179653043</v>
      </c>
      <c r="Q27" s="50">
        <f>(Q26-AS26)/AT26</f>
        <v>-0.22986166141230316</v>
      </c>
      <c r="R27" s="50">
        <f>(R26-AS26)/AT26</f>
        <v>-0.48560178801671994</v>
      </c>
      <c r="S27" s="50">
        <f>(S26-AS26)/AT26</f>
        <v>0.2176835601454262</v>
      </c>
      <c r="T27" s="50">
        <f>(T26-AS26)/AT26</f>
        <v>-0.42166675636561574</v>
      </c>
      <c r="U27" s="50">
        <f>(U26-AS26)/AT26</f>
        <v>-0.61347185131892834</v>
      </c>
      <c r="V27" s="50">
        <f>(V26-AS26)/AT26</f>
        <v>2.5878465192113623E-2</v>
      </c>
      <c r="W27" s="50">
        <f>(W26-AS26)/AT26</f>
        <v>-0.10199159811009477</v>
      </c>
      <c r="X27" s="50">
        <f>(X26-AS26)/AT26</f>
        <v>-3.8056566458990568E-2</v>
      </c>
      <c r="Y27" s="50">
        <f>(Y26-AS26)/AT26</f>
        <v>-0.10199159811009477</v>
      </c>
      <c r="Z27" s="50">
        <f>(Z26-AS26)/AT26</f>
        <v>0.2176835601454262</v>
      </c>
      <c r="AA27" s="50">
        <f>(AA26-AS26)/AT26</f>
        <v>-0.22986166141230316</v>
      </c>
      <c r="AB27" s="50">
        <f>(AB26-AS26)/AT26</f>
        <v>-3.8056566458990568E-2</v>
      </c>
      <c r="AC27" s="50">
        <f>(AC26-AS26)/AT26</f>
        <v>-0.48560178801671994</v>
      </c>
      <c r="AD27" s="50">
        <f>(AD26-AS26)/AT26</f>
        <v>5.9079013770936992</v>
      </c>
      <c r="AE27" s="50">
        <f>(AE26-AS26)/AT26</f>
        <v>-3.8056566458990568E-2</v>
      </c>
      <c r="AF27" s="50">
        <f>(AF26-AS26)/AT26</f>
        <v>0.28161859179653043</v>
      </c>
      <c r="AG27" s="50">
        <f>(AG26-AS26)/AT26</f>
        <v>-0.22986166141230316</v>
      </c>
      <c r="AH27" s="50">
        <f>(AH26-AS26)/AT26</f>
        <v>0.2176835601454262</v>
      </c>
      <c r="AI27" s="50">
        <f>(AI26-AS26)/AT26</f>
        <v>-0.61347185131892834</v>
      </c>
      <c r="AJ27" s="50">
        <f>(AJ26-AS26)/AT26</f>
        <v>-0.54953681966782408</v>
      </c>
      <c r="AK27" s="50">
        <f>(AK26-AS26)/AT26</f>
        <v>-0.29379669306340733</v>
      </c>
      <c r="AL27" s="50">
        <f>(AL26-AS26)/AT26</f>
        <v>0.47342368674984298</v>
      </c>
      <c r="AM27" s="50">
        <f>(AM26-AS26)/AT26</f>
        <v>-0.42166675636561574</v>
      </c>
      <c r="AN27" s="50">
        <f>(AN26-AS26)/AT26</f>
        <v>2.5878465192113623E-2</v>
      </c>
      <c r="AO27" s="50">
        <f>(AO26-AS26)/AT26</f>
        <v>-0.54953681966782408</v>
      </c>
      <c r="AP27" s="50">
        <f>(AP26-AS26)/AT26</f>
        <v>-0.35773172471451153</v>
      </c>
      <c r="AQ27" s="50">
        <f>(AQ26-AS26)/AT26</f>
        <v>-0.29379669306340733</v>
      </c>
      <c r="AR27" s="50">
        <f>(AR26-AS26)/AT26</f>
        <v>-0.54953681966782408</v>
      </c>
      <c r="AS27" s="51"/>
      <c r="AT27" s="51"/>
    </row>
    <row r="28" spans="1:47" x14ac:dyDescent="0.2">
      <c r="A28" s="1" t="s">
        <v>3</v>
      </c>
      <c r="B28" s="8">
        <f t="shared" si="0"/>
        <v>4.6629367034256575E-15</v>
      </c>
      <c r="C28" s="31">
        <f>(C31+C33)/2</f>
        <v>1.0363468372374494</v>
      </c>
      <c r="D28" s="31">
        <f t="shared" ref="D28:AR28" si="43">(D31+D33)/2</f>
        <v>-0.5936323109801237</v>
      </c>
      <c r="E28" s="31">
        <f t="shared" si="43"/>
        <v>-0.37503899378772343</v>
      </c>
      <c r="F28" s="31">
        <f t="shared" si="43"/>
        <v>0.67070102557830269</v>
      </c>
      <c r="G28" s="31">
        <f t="shared" si="43"/>
        <v>-0.50400386508348372</v>
      </c>
      <c r="H28" s="31">
        <f t="shared" si="43"/>
        <v>-0.36329576295713695</v>
      </c>
      <c r="I28" s="31">
        <f t="shared" si="43"/>
        <v>-0.23080622925004354</v>
      </c>
      <c r="J28" s="31">
        <f t="shared" si="43"/>
        <v>0.70627531494472939</v>
      </c>
      <c r="K28" s="31">
        <f t="shared" si="43"/>
        <v>1.1568694503675829</v>
      </c>
      <c r="L28" s="31">
        <f t="shared" si="43"/>
        <v>-0.4404654094125236</v>
      </c>
      <c r="M28" s="31">
        <f t="shared" si="43"/>
        <v>0.37519995555526298</v>
      </c>
      <c r="N28" s="31">
        <f t="shared" si="43"/>
        <v>-0.19007057501479033</v>
      </c>
      <c r="O28" s="31">
        <f t="shared" si="43"/>
        <v>0.52283017988280955</v>
      </c>
      <c r="P28" s="31">
        <f t="shared" si="43"/>
        <v>0.68914702949894302</v>
      </c>
      <c r="Q28" s="31">
        <f t="shared" si="43"/>
        <v>-0.54880804834772379</v>
      </c>
      <c r="R28" s="31">
        <f t="shared" si="43"/>
        <v>-2.9517240131670341E-2</v>
      </c>
      <c r="S28" s="31">
        <f t="shared" si="43"/>
        <v>-0.52688188138729686</v>
      </c>
      <c r="T28" s="31">
        <f t="shared" si="43"/>
        <v>0.20299238858464949</v>
      </c>
      <c r="U28" s="31">
        <f t="shared" si="43"/>
        <v>-1.15456612340327</v>
      </c>
      <c r="V28" s="31">
        <f t="shared" si="43"/>
        <v>-0.97372766465244354</v>
      </c>
      <c r="W28" s="31">
        <f t="shared" si="43"/>
        <v>-0.93574282097132355</v>
      </c>
      <c r="X28" s="31">
        <f t="shared" si="43"/>
        <v>1.4649258069567828</v>
      </c>
      <c r="Y28" s="31">
        <f t="shared" si="43"/>
        <v>0.28135569864000975</v>
      </c>
      <c r="Z28" s="31">
        <f t="shared" si="43"/>
        <v>-0.16340600267489686</v>
      </c>
      <c r="AA28" s="31">
        <f t="shared" si="43"/>
        <v>-2.722592723542657</v>
      </c>
      <c r="AB28" s="31">
        <f t="shared" si="43"/>
        <v>0.40571881041752944</v>
      </c>
      <c r="AC28" s="31">
        <f t="shared" si="43"/>
        <v>0.570938483558596</v>
      </c>
      <c r="AD28" s="31">
        <f t="shared" si="43"/>
        <v>1.0888162790635298</v>
      </c>
      <c r="AE28" s="31">
        <f t="shared" si="43"/>
        <v>0.74267859166830297</v>
      </c>
      <c r="AF28" s="31">
        <f t="shared" si="43"/>
        <v>-0.20909745654281708</v>
      </c>
      <c r="AG28" s="31">
        <f t="shared" si="43"/>
        <v>-1.8313392790770302</v>
      </c>
      <c r="AH28" s="31">
        <f t="shared" si="43"/>
        <v>0.2964105382639563</v>
      </c>
      <c r="AI28" s="31">
        <f t="shared" si="43"/>
        <v>0.70755797728779612</v>
      </c>
      <c r="AJ28" s="31">
        <f t="shared" si="43"/>
        <v>-0.4427763288557236</v>
      </c>
      <c r="AK28" s="31">
        <f t="shared" si="43"/>
        <v>-0.38173113074937698</v>
      </c>
      <c r="AL28" s="31">
        <f t="shared" si="43"/>
        <v>-0.63356339786161686</v>
      </c>
      <c r="AM28" s="31">
        <f t="shared" si="43"/>
        <v>-0.79866965225620357</v>
      </c>
      <c r="AN28" s="31">
        <f t="shared" si="43"/>
        <v>0.66735870128838282</v>
      </c>
      <c r="AO28" s="31">
        <f t="shared" si="43"/>
        <v>1.0235647131783292</v>
      </c>
      <c r="AP28" s="31">
        <f t="shared" si="43"/>
        <v>-0.52812319210540348</v>
      </c>
      <c r="AQ28" s="31">
        <f t="shared" si="43"/>
        <v>1.3859816192940362</v>
      </c>
      <c r="AR28" s="31">
        <f t="shared" si="43"/>
        <v>0.58218668777830263</v>
      </c>
      <c r="AS28" s="8">
        <f t="shared" si="1"/>
        <v>1.1102230246251565E-16</v>
      </c>
      <c r="AT28" s="8">
        <f t="shared" si="2"/>
        <v>0.86223150741344945</v>
      </c>
    </row>
    <row r="29" spans="1:47" s="57" customFormat="1" x14ac:dyDescent="0.2">
      <c r="A29" s="50" t="s">
        <v>185</v>
      </c>
      <c r="B29" s="55"/>
      <c r="C29" s="56">
        <f>(C28-AS28)/AT28</f>
        <v>1.2019357079009054</v>
      </c>
      <c r="D29" s="56">
        <f>(D28-AS28)/AT28</f>
        <v>-0.6884836681054739</v>
      </c>
      <c r="E29" s="56">
        <f>(E28-AS28)/AT28</f>
        <v>-0.43496322108754515</v>
      </c>
      <c r="F29" s="56">
        <f>(F28-AS28)/AT28</f>
        <v>0.77786652402704892</v>
      </c>
      <c r="G29" s="56">
        <f>(G28-AS28)/AT28</f>
        <v>-0.58453427037874228</v>
      </c>
      <c r="H29" s="56">
        <f>(H28-AS28)/AT28</f>
        <v>-0.42134364127676532</v>
      </c>
      <c r="I29" s="56">
        <f>(I28-AS28)/AT28</f>
        <v>-0.26768475434448435</v>
      </c>
      <c r="J29" s="56">
        <f>(J28-AS28)/AT28</f>
        <v>0.81912492047923102</v>
      </c>
      <c r="K29" s="56">
        <f>(K28-AS28)/AT28</f>
        <v>1.3417155838320012</v>
      </c>
      <c r="L29" s="56">
        <f>(L28-AS28)/AT28</f>
        <v>-0.51084355608141296</v>
      </c>
      <c r="M29" s="56">
        <f>(M28-AS28)/AT28</f>
        <v>0.43514990153955296</v>
      </c>
      <c r="N29" s="56">
        <f>(N28-AS28)/AT28</f>
        <v>-0.22044030330667275</v>
      </c>
      <c r="O29" s="56">
        <f>(O28-AS28)/AT28</f>
        <v>0.60636867869884814</v>
      </c>
      <c r="P29" s="56">
        <f>(P28-AS28)/AT28</f>
        <v>0.79925985489241624</v>
      </c>
      <c r="Q29" s="56">
        <f>(Q28-AS28)/AT28</f>
        <v>-0.63649732540400483</v>
      </c>
      <c r="R29" s="56">
        <f>(R28-AS28)/AT28</f>
        <v>-3.4233543865982402E-2</v>
      </c>
      <c r="S29" s="56">
        <f>(S28-AS28)/AT28</f>
        <v>-0.61106776643764116</v>
      </c>
      <c r="T29" s="56">
        <f>(T28-AS28)/AT28</f>
        <v>0.23542678136825765</v>
      </c>
      <c r="U29" s="56">
        <f>(U28-AS28)/AT28</f>
        <v>-1.3390442282337558</v>
      </c>
      <c r="V29" s="56">
        <f>(V28-AS28)/AT28</f>
        <v>-1.1293111609589217</v>
      </c>
      <c r="W29" s="56">
        <f>(W28-AS28)/AT28</f>
        <v>-1.0852570486300088</v>
      </c>
      <c r="X29" s="56">
        <f>(X28-AS28)/AT28</f>
        <v>1.6989935932071372</v>
      </c>
      <c r="Y29" s="56">
        <f>(Y28-AS28)/AT28</f>
        <v>0.32631108492431432</v>
      </c>
      <c r="Z29" s="56">
        <f>(Z28-AS28)/AT28</f>
        <v>-0.18951523027160963</v>
      </c>
      <c r="AA29" s="56">
        <f>(AA28-AS28)/AT28</f>
        <v>-3.1576121959518511</v>
      </c>
      <c r="AB29" s="56">
        <f>(AB28-AS28)/AT28</f>
        <v>0.47054509946478068</v>
      </c>
      <c r="AC29" s="56">
        <f>(AC28-AS28)/AT28</f>
        <v>0.66216379087249544</v>
      </c>
      <c r="AD29" s="56">
        <f>(AD28-AS28)/AT28</f>
        <v>1.2627887866563781</v>
      </c>
      <c r="AE29" s="56">
        <f>(AE28-AS28)/AT28</f>
        <v>0.86134476098677326</v>
      </c>
      <c r="AF29" s="56">
        <f>(AF28-AS28)/AT28</f>
        <v>-0.24250732517311349</v>
      </c>
      <c r="AG29" s="56">
        <f>(AG28-AS28)/AT28</f>
        <v>-2.1239530953476082</v>
      </c>
      <c r="AH29" s="56">
        <f>(AH28-AS28)/AT28</f>
        <v>0.34377140676885992</v>
      </c>
      <c r="AI29" s="56">
        <f>(AI28-AS28)/AT28</f>
        <v>0.82061252831081499</v>
      </c>
      <c r="AJ29" s="56">
        <f>(AJ28-AS28)/AT28</f>
        <v>-0.51352371729488144</v>
      </c>
      <c r="AK29" s="56">
        <f>(AK28-AS28)/AT28</f>
        <v>-0.4427246365590452</v>
      </c>
      <c r="AL29" s="56">
        <f>(AL28-AS28)/AT28</f>
        <v>-0.73479499695180639</v>
      </c>
      <c r="AM29" s="56">
        <f>(AM28-AS28)/AT28</f>
        <v>-0.92628214741546533</v>
      </c>
      <c r="AN29" s="56">
        <f>(AN28-AS28)/AT28</f>
        <v>0.77399015873398946</v>
      </c>
      <c r="AO29" s="56">
        <f>(AO28-AS28)/AT28</f>
        <v>1.1871112391251537</v>
      </c>
      <c r="AP29" s="56">
        <f>(AP28-AS28)/AT28</f>
        <v>-0.61250741542684395</v>
      </c>
      <c r="AQ29" s="56">
        <f>(AQ28-AS28)/AT28</f>
        <v>1.6074355986500071</v>
      </c>
      <c r="AR29" s="56">
        <f>(AR28-AS28)/AT28</f>
        <v>0.67520924806467042</v>
      </c>
      <c r="AS29" s="55"/>
      <c r="AT29" s="55"/>
    </row>
    <row r="30" spans="1:47" s="2" customFormat="1" x14ac:dyDescent="0.2">
      <c r="A30" s="2" t="s">
        <v>32</v>
      </c>
      <c r="B30" s="8">
        <f t="shared" si="0"/>
        <v>8893</v>
      </c>
      <c r="C30" s="36">
        <v>302</v>
      </c>
      <c r="D30" s="10">
        <v>191</v>
      </c>
      <c r="E30" s="10">
        <v>130</v>
      </c>
      <c r="F30" s="10">
        <v>316</v>
      </c>
      <c r="G30" s="10">
        <v>187</v>
      </c>
      <c r="H30" s="10">
        <v>189</v>
      </c>
      <c r="I30" s="10">
        <v>157</v>
      </c>
      <c r="J30" s="10">
        <v>293</v>
      </c>
      <c r="K30" s="10">
        <v>258</v>
      </c>
      <c r="L30" s="10">
        <v>168</v>
      </c>
      <c r="M30" s="10">
        <v>204</v>
      </c>
      <c r="N30" s="10">
        <v>203</v>
      </c>
      <c r="O30" s="10">
        <v>247</v>
      </c>
      <c r="P30" s="10">
        <v>212</v>
      </c>
      <c r="Q30" s="10">
        <v>266</v>
      </c>
      <c r="R30" s="10">
        <v>200</v>
      </c>
      <c r="S30" s="10">
        <v>130</v>
      </c>
      <c r="T30" s="10">
        <v>262</v>
      </c>
      <c r="U30" s="10">
        <v>75</v>
      </c>
      <c r="V30" s="10">
        <v>143</v>
      </c>
      <c r="W30" s="10">
        <v>129</v>
      </c>
      <c r="X30" s="10">
        <v>289</v>
      </c>
      <c r="Y30" s="10">
        <v>170</v>
      </c>
      <c r="Z30" s="10">
        <v>133</v>
      </c>
      <c r="AA30" s="10">
        <v>120</v>
      </c>
      <c r="AB30" s="10">
        <v>299</v>
      </c>
      <c r="AC30" s="10">
        <v>321</v>
      </c>
      <c r="AD30" s="10">
        <v>164</v>
      </c>
      <c r="AE30" s="10">
        <v>203</v>
      </c>
      <c r="AF30" s="10">
        <v>230</v>
      </c>
      <c r="AG30" s="10">
        <v>101</v>
      </c>
      <c r="AH30" s="10">
        <v>212</v>
      </c>
      <c r="AI30" s="10">
        <v>294</v>
      </c>
      <c r="AJ30" s="10">
        <v>184</v>
      </c>
      <c r="AK30" s="10">
        <v>204</v>
      </c>
      <c r="AL30" s="36">
        <v>175</v>
      </c>
      <c r="AM30" s="10">
        <v>170</v>
      </c>
      <c r="AN30" s="36">
        <v>268</v>
      </c>
      <c r="AO30" s="10">
        <v>349</v>
      </c>
      <c r="AP30" s="10">
        <v>105</v>
      </c>
      <c r="AQ30" s="10">
        <v>304</v>
      </c>
      <c r="AR30" s="10">
        <v>336</v>
      </c>
      <c r="AS30" s="8">
        <f t="shared" si="1"/>
        <v>211.73809523809524</v>
      </c>
      <c r="AT30" s="8">
        <f t="shared" si="2"/>
        <v>71.5201010543188</v>
      </c>
      <c r="AU30" s="6" t="s">
        <v>89</v>
      </c>
    </row>
    <row r="31" spans="1:47" s="16" customFormat="1" x14ac:dyDescent="0.2">
      <c r="A31" s="16" t="s">
        <v>173</v>
      </c>
      <c r="B31" s="17"/>
      <c r="C31" s="33">
        <f>(C30-AS30)/AT30</f>
        <v>1.2620494578629264</v>
      </c>
      <c r="D31" s="16">
        <f>(D30-AS30)/AT30</f>
        <v>-0.28996177203867296</v>
      </c>
      <c r="E31" s="16">
        <f>(E30-AS30)/AT30</f>
        <v>-1.1428688443269392</v>
      </c>
      <c r="F31" s="16">
        <f>(F30-AS30)/AT30</f>
        <v>1.4577986219946597</v>
      </c>
      <c r="G31" s="16">
        <f>(G30-AS30)/AT30</f>
        <v>-0.34589010464773962</v>
      </c>
      <c r="H31" s="16">
        <f>(H30-AS30)/AT30</f>
        <v>-0.31792593834320626</v>
      </c>
      <c r="I31" s="16">
        <f>(I30-AS30)/AT30</f>
        <v>-0.76535259921573939</v>
      </c>
      <c r="J31" s="16">
        <f>(J30-AS30)/AT30</f>
        <v>1.1362107094925264</v>
      </c>
      <c r="K31" s="16">
        <f>(K30-AS30)/AT30</f>
        <v>0.64683779916319339</v>
      </c>
      <c r="L31" s="16">
        <f>(L30-AS30)/AT30</f>
        <v>-0.61154968454080616</v>
      </c>
      <c r="M31" s="16">
        <f>(M30-AS30)/AT30</f>
        <v>-0.10819469105920634</v>
      </c>
      <c r="N31" s="16">
        <f>(N30-AS30)/AT30</f>
        <v>-0.12217677421147301</v>
      </c>
      <c r="O31" s="16">
        <f>(O30-AS30)/AT30</f>
        <v>0.49303488448826011</v>
      </c>
      <c r="P31" s="16">
        <f>(P30-AS30)/AT30</f>
        <v>3.6619741589269451E-3</v>
      </c>
      <c r="Q31" s="16">
        <f>(Q30-AS30)/AT30</f>
        <v>0.75869446438132671</v>
      </c>
      <c r="R31" s="16">
        <f>(R30-AS30)/AT30</f>
        <v>-0.164123023668273</v>
      </c>
      <c r="S31" s="16">
        <f>(S30-AS30)/AT30</f>
        <v>-1.1428688443269392</v>
      </c>
      <c r="T31" s="16">
        <f>(T30-AS30)/AT30</f>
        <v>0.70276613177225999</v>
      </c>
      <c r="U31" s="16">
        <f>(U30-AS30)/AT30</f>
        <v>-1.9118834177016057</v>
      </c>
      <c r="V31" s="16">
        <f>(V30-AS30)/AT30</f>
        <v>-0.96110176334747266</v>
      </c>
      <c r="W31" s="16">
        <f>(W30-AS30)/AT30</f>
        <v>-1.156850927479206</v>
      </c>
      <c r="X31" s="16">
        <f>(X30-AS30)/AT30</f>
        <v>1.08028237688346</v>
      </c>
      <c r="Y31" s="16">
        <f>(Y30-AS30)/AT30</f>
        <v>-0.5835855182362728</v>
      </c>
      <c r="Z31" s="16">
        <f>(Z30-AS30)/AT30</f>
        <v>-1.1009225948701393</v>
      </c>
      <c r="AA31" s="16">
        <f>(AA30-AS30)/AT30</f>
        <v>-1.282689675849606</v>
      </c>
      <c r="AB31" s="16">
        <f>(AB30-AS30)/AT30</f>
        <v>1.2201032084061265</v>
      </c>
      <c r="AC31" s="16">
        <f>(AC30-AS30)/AT30</f>
        <v>1.527709037755993</v>
      </c>
      <c r="AD31" s="16">
        <f>(AD30-AS30)/AT30</f>
        <v>-0.66747801714987276</v>
      </c>
      <c r="AE31" s="16">
        <f>(AE30-AS30)/AT30</f>
        <v>-0.12217677421147301</v>
      </c>
      <c r="AF31" s="16">
        <f>(AF30-AS30)/AT30</f>
        <v>0.25533947089972686</v>
      </c>
      <c r="AG31" s="16">
        <f>(AG30-AS30)/AT30</f>
        <v>-1.5483492557426726</v>
      </c>
      <c r="AH31" s="16">
        <f>(AH30-AS30)/AT30</f>
        <v>3.6619741589269451E-3</v>
      </c>
      <c r="AI31" s="16">
        <f>(AI30-AS30)/AT30</f>
        <v>1.1501927926447932</v>
      </c>
      <c r="AJ31" s="16">
        <f>(AJ30-AS30)/AT30</f>
        <v>-0.38783635410453959</v>
      </c>
      <c r="AK31" s="16">
        <f>(AK30-AS30)/AT30</f>
        <v>-0.10819469105920634</v>
      </c>
      <c r="AL31" s="33">
        <f>(AL30-AS30)/AT30</f>
        <v>-0.51367510247493953</v>
      </c>
      <c r="AM31" s="16">
        <f>(AM30-AS30)/AT30</f>
        <v>-0.5835855182362728</v>
      </c>
      <c r="AN31" s="33">
        <f>(AN30-AS30)/AT30</f>
        <v>0.78665863068585995</v>
      </c>
      <c r="AO31" s="16">
        <f>(AO30-AS30)/AT30</f>
        <v>1.9192073660194595</v>
      </c>
      <c r="AP31" s="16">
        <f>(AP30-AS30)/AT30</f>
        <v>-1.4924209231336059</v>
      </c>
      <c r="AQ31" s="16">
        <f>(AQ30-AS30)/AT30</f>
        <v>1.2900136241674598</v>
      </c>
      <c r="AR31" s="16">
        <f>(AR30-AS30)/AT30</f>
        <v>1.737440285039993</v>
      </c>
      <c r="AS31" s="17"/>
      <c r="AT31" s="17"/>
    </row>
    <row r="32" spans="1:47" s="2" customFormat="1" x14ac:dyDescent="0.2">
      <c r="A32" s="2" t="s">
        <v>33</v>
      </c>
      <c r="B32" s="8">
        <f t="shared" si="0"/>
        <v>76565</v>
      </c>
      <c r="C32" s="37">
        <v>2178</v>
      </c>
      <c r="D32" s="11">
        <v>1430</v>
      </c>
      <c r="E32" s="11">
        <v>1995</v>
      </c>
      <c r="F32" s="11">
        <v>1772</v>
      </c>
      <c r="G32" s="11">
        <v>1533</v>
      </c>
      <c r="H32" s="11">
        <v>1644</v>
      </c>
      <c r="I32" s="11">
        <v>1956</v>
      </c>
      <c r="J32" s="11">
        <v>1944</v>
      </c>
      <c r="K32" s="11">
        <v>2553</v>
      </c>
      <c r="L32" s="11">
        <v>1705</v>
      </c>
      <c r="M32" s="11">
        <v>2199</v>
      </c>
      <c r="N32" s="11">
        <v>1710</v>
      </c>
      <c r="O32" s="11">
        <v>2065</v>
      </c>
      <c r="P32" s="11">
        <v>2425</v>
      </c>
      <c r="Q32" s="11">
        <v>1010</v>
      </c>
      <c r="R32" s="11">
        <v>1869</v>
      </c>
      <c r="S32" s="11">
        <v>1862</v>
      </c>
      <c r="T32" s="11">
        <v>1693</v>
      </c>
      <c r="U32" s="11">
        <v>1649</v>
      </c>
      <c r="V32" s="11">
        <v>1391</v>
      </c>
      <c r="W32" s="11">
        <v>1510</v>
      </c>
      <c r="X32" s="11">
        <v>2633</v>
      </c>
      <c r="Y32" s="11">
        <v>2325</v>
      </c>
      <c r="Z32" s="11">
        <v>2162</v>
      </c>
      <c r="AA32" s="3"/>
      <c r="AB32" s="11">
        <v>1644</v>
      </c>
      <c r="AC32" s="11">
        <v>1654</v>
      </c>
      <c r="AD32" s="11">
        <v>3069</v>
      </c>
      <c r="AE32" s="11">
        <v>2527</v>
      </c>
      <c r="AF32" s="11">
        <v>1528</v>
      </c>
      <c r="AG32" s="11">
        <v>897</v>
      </c>
      <c r="AH32" s="11">
        <v>2081</v>
      </c>
      <c r="AI32" s="11">
        <v>1939</v>
      </c>
      <c r="AJ32" s="11">
        <v>1605</v>
      </c>
      <c r="AK32" s="11">
        <v>1536</v>
      </c>
      <c r="AL32" s="37">
        <v>1493</v>
      </c>
      <c r="AM32" s="11">
        <v>1379</v>
      </c>
      <c r="AN32" s="37">
        <v>2063</v>
      </c>
      <c r="AO32" s="11">
        <v>1879</v>
      </c>
      <c r="AP32" s="11">
        <v>2014</v>
      </c>
      <c r="AQ32" s="11">
        <v>2472</v>
      </c>
      <c r="AR32" s="11">
        <v>1572</v>
      </c>
      <c r="AS32" s="8">
        <f t="shared" si="1"/>
        <v>1822.9761904761904</v>
      </c>
      <c r="AT32" s="8">
        <f t="shared" si="2"/>
        <v>437.95268287684263</v>
      </c>
      <c r="AU32" s="6" t="s">
        <v>90</v>
      </c>
    </row>
    <row r="33" spans="1:47" s="16" customFormat="1" x14ac:dyDescent="0.2">
      <c r="A33" s="16" t="s">
        <v>173</v>
      </c>
      <c r="B33" s="17"/>
      <c r="C33" s="33">
        <f>(C32-AS32)/AT32</f>
        <v>0.81064421661197228</v>
      </c>
      <c r="D33" s="16">
        <f>(D32-AS32)/AT32</f>
        <v>-0.89730284992157439</v>
      </c>
      <c r="E33" s="16">
        <f>(E32-AS32)/AT32</f>
        <v>0.39279085675149233</v>
      </c>
      <c r="F33" s="16">
        <f>(F32-AS32)/AT32</f>
        <v>-0.11639657083805435</v>
      </c>
      <c r="G33" s="16">
        <f>(G32-AS32)/AT32</f>
        <v>-0.6621176255192277</v>
      </c>
      <c r="H33" s="16">
        <f>(H32-AS32)/AT32</f>
        <v>-0.40866558757106769</v>
      </c>
      <c r="I33" s="16">
        <f>(I32-AS32)/AT32</f>
        <v>0.30374014071565231</v>
      </c>
      <c r="J33" s="16">
        <f>(J32-AS32)/AT32</f>
        <v>0.27633992039693234</v>
      </c>
      <c r="K33" s="16">
        <f>(K32-AS32)/AT32</f>
        <v>1.6669011015719724</v>
      </c>
      <c r="L33" s="16">
        <f>(L32-AS32)/AT32</f>
        <v>-0.26938113428424104</v>
      </c>
      <c r="M33" s="16">
        <f>(M32-AS32)/AT32</f>
        <v>0.85859460216973227</v>
      </c>
      <c r="N33" s="16">
        <f>(N32-AS32)/AT32</f>
        <v>-0.25796437581810766</v>
      </c>
      <c r="O33" s="16">
        <f>(O32-AS32)/AT32</f>
        <v>0.55262547527735895</v>
      </c>
      <c r="P33" s="16">
        <f>(P32-AS32)/AT32</f>
        <v>1.374632084838959</v>
      </c>
      <c r="Q33" s="16">
        <f>(Q32-AS32)/AT32</f>
        <v>-1.8563105610767743</v>
      </c>
      <c r="R33" s="16">
        <f>(R32-AS32)/AT32</f>
        <v>0.10508854340493232</v>
      </c>
      <c r="S33" s="16">
        <f>(S32-AS32)/AT32</f>
        <v>8.9105081552345644E-2</v>
      </c>
      <c r="T33" s="16">
        <f>(T32-AS32)/AT32</f>
        <v>-0.29678135460296101</v>
      </c>
      <c r="U33" s="16">
        <f>(U32-AS32)/AT32</f>
        <v>-0.39724882910493436</v>
      </c>
      <c r="V33" s="16">
        <f>(V32-AS32)/AT32</f>
        <v>-0.9863535659574143</v>
      </c>
      <c r="W33" s="16">
        <f>(W32-AS32)/AT32</f>
        <v>-0.71463471446344107</v>
      </c>
      <c r="X33" s="16">
        <f>(X32-AS32)/AT32</f>
        <v>1.8495692370301056</v>
      </c>
      <c r="Y33" s="16">
        <f>(Y32-AS32)/AT32</f>
        <v>1.1462969155162923</v>
      </c>
      <c r="Z33" s="16">
        <f>(Z32-AS32)/AT32</f>
        <v>0.77411058952034562</v>
      </c>
      <c r="AA33" s="16">
        <f>(AA32-AS32)/AT32</f>
        <v>-4.162495771235708</v>
      </c>
      <c r="AB33" s="16">
        <f>(AB32-AS32)/AT32</f>
        <v>-0.40866558757106769</v>
      </c>
      <c r="AC33" s="16">
        <f>(AC32-AS32)/AT32</f>
        <v>-0.38583207063880104</v>
      </c>
      <c r="AD33" s="16">
        <f>(AD32-AS32)/AT32</f>
        <v>2.8451105752769323</v>
      </c>
      <c r="AE33" s="16">
        <f>(AE32-AS32)/AT32</f>
        <v>1.6075339575480789</v>
      </c>
      <c r="AF33" s="16">
        <f>(AF32-AS32)/AT32</f>
        <v>-0.67353438398536103</v>
      </c>
      <c r="AG33" s="16">
        <f>(AG32-AS32)/AT32</f>
        <v>-2.1143293024113876</v>
      </c>
      <c r="AH33" s="16">
        <f>(AH32-AS32)/AT32</f>
        <v>0.58915910236898561</v>
      </c>
      <c r="AI33" s="16">
        <f>(AI32-AS32)/AT32</f>
        <v>0.26492316193079896</v>
      </c>
      <c r="AJ33" s="16">
        <f>(AJ32-AS32)/AT32</f>
        <v>-0.49771630360690766</v>
      </c>
      <c r="AK33" s="16">
        <f>(AK32-AS32)/AT32</f>
        <v>-0.65526757043954764</v>
      </c>
      <c r="AL33" s="33">
        <f>(AL32-AS32)/AT32</f>
        <v>-0.75345169324829431</v>
      </c>
      <c r="AM33" s="16">
        <f>(AM32-AS32)/AT32</f>
        <v>-1.0137537862761343</v>
      </c>
      <c r="AN33" s="33">
        <f>(AN32-AS32)/AT32</f>
        <v>0.54805877189090568</v>
      </c>
      <c r="AO33" s="16">
        <f>(AO32-AS32)/AT32</f>
        <v>0.12792206033719897</v>
      </c>
      <c r="AP33" s="16">
        <f>(AP32-AS32)/AT32</f>
        <v>0.43617453892279895</v>
      </c>
      <c r="AQ33" s="16">
        <f>(AQ32-AS32)/AT32</f>
        <v>1.4819496144206123</v>
      </c>
      <c r="AR33" s="16">
        <f>(AR32-AS32)/AT32</f>
        <v>-0.57306690948338768</v>
      </c>
      <c r="AS33" s="17"/>
      <c r="AT33" s="17"/>
    </row>
    <row r="34" spans="1:47" x14ac:dyDescent="0.2">
      <c r="B34" s="8"/>
      <c r="AS34" s="8"/>
      <c r="AT34" s="8"/>
    </row>
    <row r="35" spans="1:47" s="69" customFormat="1" ht="18.75" x14ac:dyDescent="0.3">
      <c r="A35" s="69" t="s">
        <v>4</v>
      </c>
      <c r="B35" s="70"/>
      <c r="C35" s="71">
        <f t="shared" ref="C35:AR35" si="44">(C37+C48+C54+C60+C64)/5</f>
        <v>9.6524401701782336E-2</v>
      </c>
      <c r="D35" s="71">
        <f t="shared" si="44"/>
        <v>0.62510826901578165</v>
      </c>
      <c r="E35" s="71">
        <f t="shared" si="44"/>
        <v>4.6650271247095733E-2</v>
      </c>
      <c r="F35" s="71">
        <f t="shared" si="44"/>
        <v>-0.36833609333287759</v>
      </c>
      <c r="G35" s="71">
        <f t="shared" si="44"/>
        <v>0.25569020978662793</v>
      </c>
      <c r="H35" s="71">
        <f t="shared" si="44"/>
        <v>-0.25078132138080966</v>
      </c>
      <c r="I35" s="71">
        <f t="shared" si="44"/>
        <v>-0.71121051157345261</v>
      </c>
      <c r="J35" s="71">
        <f t="shared" si="44"/>
        <v>-8.9031280412712938E-2</v>
      </c>
      <c r="K35" s="71">
        <f t="shared" si="44"/>
        <v>0.98343802937051517</v>
      </c>
      <c r="L35" s="71">
        <f t="shared" si="44"/>
        <v>-0.34369179329946359</v>
      </c>
      <c r="M35" s="71">
        <f t="shared" si="44"/>
        <v>-0.65569891887927267</v>
      </c>
      <c r="N35" s="71">
        <f t="shared" si="44"/>
        <v>-0.42248711657975574</v>
      </c>
      <c r="O35" s="71">
        <f t="shared" si="44"/>
        <v>1.5910062323996623</v>
      </c>
      <c r="P35" s="71">
        <f t="shared" si="44"/>
        <v>0.75989768445959416</v>
      </c>
      <c r="Q35" s="71">
        <f t="shared" si="44"/>
        <v>9.0192503220226095E-3</v>
      </c>
      <c r="R35" s="71">
        <f t="shared" si="44"/>
        <v>-0.18390065891140128</v>
      </c>
      <c r="S35" s="71">
        <f t="shared" si="44"/>
        <v>-0.14331126391465282</v>
      </c>
      <c r="T35" s="71">
        <f t="shared" si="44"/>
        <v>0.14046031607546644</v>
      </c>
      <c r="U35" s="71">
        <f t="shared" si="44"/>
        <v>-0.70086737930411847</v>
      </c>
      <c r="V35" s="71">
        <f t="shared" si="44"/>
        <v>-0.24731450435722563</v>
      </c>
      <c r="W35" s="71">
        <f t="shared" si="44"/>
        <v>-0.20823955692218762</v>
      </c>
      <c r="X35" s="71">
        <f t="shared" si="44"/>
        <v>0.28705485869498931</v>
      </c>
      <c r="Y35" s="71">
        <f t="shared" si="44"/>
        <v>-0.83480589565348851</v>
      </c>
      <c r="Z35" s="71">
        <f t="shared" si="44"/>
        <v>-0.1692824310855649</v>
      </c>
      <c r="AA35" s="71">
        <f t="shared" si="44"/>
        <v>0.75230840884235417</v>
      </c>
      <c r="AB35" s="71">
        <f t="shared" si="44"/>
        <v>-0.22041701336290834</v>
      </c>
      <c r="AC35" s="71">
        <f t="shared" si="44"/>
        <v>-0.66371661117078362</v>
      </c>
      <c r="AD35" s="71">
        <f t="shared" si="44"/>
        <v>3.4920612838750165</v>
      </c>
      <c r="AE35" s="71">
        <f t="shared" si="44"/>
        <v>0.36250899399507264</v>
      </c>
      <c r="AF35" s="71">
        <f t="shared" si="44"/>
        <v>-0.21178175408116653</v>
      </c>
      <c r="AG35" s="71">
        <f t="shared" si="44"/>
        <v>-0.71302447779750699</v>
      </c>
      <c r="AH35" s="71">
        <f t="shared" si="44"/>
        <v>0.2395803044914146</v>
      </c>
      <c r="AI35" s="71">
        <f t="shared" si="44"/>
        <v>5.7036669733591975E-3</v>
      </c>
      <c r="AJ35" s="71">
        <f t="shared" si="44"/>
        <v>-8.1981952259095742E-2</v>
      </c>
      <c r="AK35" s="71">
        <f t="shared" si="44"/>
        <v>0.47823879528525365</v>
      </c>
      <c r="AL35" s="71">
        <f t="shared" si="44"/>
        <v>-0.12958457918100857</v>
      </c>
      <c r="AM35" s="71">
        <f t="shared" si="44"/>
        <v>-0.81121308793355862</v>
      </c>
      <c r="AN35" s="71">
        <f t="shared" si="44"/>
        <v>0.861769308523477</v>
      </c>
      <c r="AO35" s="71">
        <f t="shared" si="44"/>
        <v>-0.56585131172101044</v>
      </c>
      <c r="AP35" s="71">
        <f t="shared" si="44"/>
        <v>-0.85557518496608065</v>
      </c>
      <c r="AQ35" s="71">
        <f t="shared" si="44"/>
        <v>-1.0746726022479067</v>
      </c>
      <c r="AR35" s="71">
        <f t="shared" si="44"/>
        <v>-0.33024298473150204</v>
      </c>
      <c r="AS35" s="70">
        <f t="shared" si="1"/>
        <v>0</v>
      </c>
      <c r="AT35" s="70">
        <f t="shared" si="2"/>
        <v>0.78741698288182616</v>
      </c>
    </row>
    <row r="36" spans="1:47" s="45" customFormat="1" x14ac:dyDescent="0.2">
      <c r="A36" s="45" t="s">
        <v>5</v>
      </c>
      <c r="B36" s="46">
        <f t="shared" si="0"/>
        <v>27.339765332304914</v>
      </c>
      <c r="C36" s="47">
        <f t="shared" ref="C36:AR36" si="45">((C39/C38)+(1-C45/C44)+(C42/C2))/3</f>
        <v>0.53112596233606879</v>
      </c>
      <c r="D36" s="47">
        <f t="shared" si="45"/>
        <v>0.67041654508582182</v>
      </c>
      <c r="E36" s="47">
        <f t="shared" si="45"/>
        <v>0.75230899161716103</v>
      </c>
      <c r="F36" s="47">
        <f t="shared" si="45"/>
        <v>0.63472538659590938</v>
      </c>
      <c r="G36" s="47">
        <f t="shared" si="45"/>
        <v>0.62109055808211289</v>
      </c>
      <c r="H36" s="47">
        <f t="shared" si="45"/>
        <v>0.59888267080917246</v>
      </c>
      <c r="I36" s="47">
        <f t="shared" si="45"/>
        <v>0.52195945375598163</v>
      </c>
      <c r="J36" s="47">
        <f t="shared" si="45"/>
        <v>0.73987020392651726</v>
      </c>
      <c r="K36" s="47">
        <f t="shared" si="45"/>
        <v>0.8057315270757236</v>
      </c>
      <c r="L36" s="47">
        <f t="shared" si="45"/>
        <v>0.65043134075720077</v>
      </c>
      <c r="M36" s="47">
        <f t="shared" si="45"/>
        <v>0.59365484978019978</v>
      </c>
      <c r="N36" s="47">
        <f t="shared" si="45"/>
        <v>0.62785032888706171</v>
      </c>
      <c r="O36" s="47">
        <f t="shared" si="45"/>
        <v>0.78408850064836966</v>
      </c>
      <c r="P36" s="47">
        <f t="shared" si="45"/>
        <v>0.73377830089902518</v>
      </c>
      <c r="Q36" s="47">
        <f t="shared" si="45"/>
        <v>0.65078461124261322</v>
      </c>
      <c r="R36" s="47">
        <f t="shared" si="45"/>
        <v>0.62978498375993686</v>
      </c>
      <c r="S36" s="47">
        <f t="shared" si="45"/>
        <v>0.65766575009978634</v>
      </c>
      <c r="T36" s="47">
        <f t="shared" si="45"/>
        <v>0.68240065021442164</v>
      </c>
      <c r="U36" s="47">
        <f t="shared" si="45"/>
        <v>0.62845154419569005</v>
      </c>
      <c r="V36" s="47">
        <f t="shared" si="45"/>
        <v>0.70388487889941065</v>
      </c>
      <c r="W36" s="47">
        <f t="shared" si="45"/>
        <v>0.64065432664677269</v>
      </c>
      <c r="X36" s="47">
        <f t="shared" si="45"/>
        <v>0.75690386715790614</v>
      </c>
      <c r="Y36" s="47">
        <f t="shared" si="45"/>
        <v>0.52976384957327449</v>
      </c>
      <c r="Z36" s="47">
        <f t="shared" si="45"/>
        <v>0.60960878758667769</v>
      </c>
      <c r="AA36" s="47">
        <f t="shared" si="45"/>
        <v>0.58233144474688858</v>
      </c>
      <c r="AB36" s="47">
        <f t="shared" si="45"/>
        <v>0.5622961468165667</v>
      </c>
      <c r="AC36" s="47">
        <f t="shared" si="45"/>
        <v>0.71263073081547912</v>
      </c>
      <c r="AD36" s="47">
        <f t="shared" si="45"/>
        <v>0.88665145685137781</v>
      </c>
      <c r="AE36" s="47">
        <f t="shared" si="45"/>
        <v>0.70185571435953431</v>
      </c>
      <c r="AF36" s="47">
        <f t="shared" si="45"/>
        <v>0.67623163663076369</v>
      </c>
      <c r="AG36" s="47">
        <f t="shared" si="45"/>
        <v>0.57216310240288559</v>
      </c>
      <c r="AH36" s="47">
        <f t="shared" si="45"/>
        <v>0.70055116255970706</v>
      </c>
      <c r="AI36" s="47">
        <f t="shared" si="45"/>
        <v>0.63593380823892243</v>
      </c>
      <c r="AJ36" s="47">
        <f t="shared" si="45"/>
        <v>0.63299396134158348</v>
      </c>
      <c r="AK36" s="47">
        <f t="shared" si="45"/>
        <v>0.82085686744281494</v>
      </c>
      <c r="AL36" s="47">
        <f t="shared" si="45"/>
        <v>0.57157781973488042</v>
      </c>
      <c r="AM36" s="47">
        <f t="shared" si="45"/>
        <v>0.59482213006438256</v>
      </c>
      <c r="AN36" s="47">
        <f t="shared" si="45"/>
        <v>0.79287964611165673</v>
      </c>
      <c r="AO36" s="47">
        <f t="shared" si="45"/>
        <v>0.60800530619189119</v>
      </c>
      <c r="AP36" s="47">
        <f t="shared" si="45"/>
        <v>0.4528092206738224</v>
      </c>
      <c r="AQ36" s="47">
        <f t="shared" si="45"/>
        <v>0.52307723502194814</v>
      </c>
      <c r="AR36" s="47">
        <f t="shared" si="45"/>
        <v>0.55628007266699064</v>
      </c>
      <c r="AS36" s="46">
        <f t="shared" ref="AS36" si="46">B36/42</f>
        <v>0.65094679362630747</v>
      </c>
      <c r="AT36" s="46">
        <f t="shared" ref="AT36" si="47">STDEV(C36:AR36)</f>
        <v>9.2070243547046945E-2</v>
      </c>
    </row>
    <row r="37" spans="1:47" s="50" customFormat="1" x14ac:dyDescent="0.2">
      <c r="A37" s="50" t="s">
        <v>177</v>
      </c>
      <c r="B37" s="51"/>
      <c r="C37" s="67">
        <f>(C36-AS36)/AT36</f>
        <v>-1.3014066942161555</v>
      </c>
      <c r="D37" s="67">
        <f>(D36-AS36)/AT36</f>
        <v>0.21146627519851741</v>
      </c>
      <c r="E37" s="67">
        <f>(E36-AS36)/AT36</f>
        <v>1.1009224488372131</v>
      </c>
      <c r="F37" s="67">
        <f>(F36-AS36)/AT36</f>
        <v>-0.17618512133194394</v>
      </c>
      <c r="G37" s="67">
        <f>(G36-AS36)/AT36</f>
        <v>-0.32427670867339847</v>
      </c>
      <c r="H37" s="67">
        <f>(H36-AS36)/AT36</f>
        <v>-0.56548262295549145</v>
      </c>
      <c r="I37" s="67">
        <f>(I36-AS36)/AT36</f>
        <v>-1.4009666413493806</v>
      </c>
      <c r="J37" s="67">
        <f>(J36-AS36)/AT36</f>
        <v>0.96582138674120954</v>
      </c>
      <c r="K37" s="67">
        <f>(K36-AS36)/AT36</f>
        <v>1.6811591615951653</v>
      </c>
      <c r="L37" s="67">
        <f>(L36-AS36)/AT36</f>
        <v>-5.5984740481685785E-3</v>
      </c>
      <c r="M37" s="67">
        <f>(M36-AS36)/AT36</f>
        <v>-0.62226341148790487</v>
      </c>
      <c r="N37" s="67">
        <f>(N36-AS36)/AT36</f>
        <v>-0.25085699623943869</v>
      </c>
      <c r="O37" s="67">
        <f>(O36-AS36)/AT36</f>
        <v>1.4460883548551509</v>
      </c>
      <c r="P37" s="67">
        <f>(P36-AS36)/AT36</f>
        <v>0.89965556820094283</v>
      </c>
      <c r="Q37" s="67">
        <f>(Q36-AS36)/AT36</f>
        <v>-1.7615070564180732E-3</v>
      </c>
      <c r="R37" s="67">
        <f>(R36-AS36)/AT36</f>
        <v>-0.22984418256216679</v>
      </c>
      <c r="S37" s="67">
        <f>(S36-AS36)/AT36</f>
        <v>7.2976416859867957E-2</v>
      </c>
      <c r="T37" s="67">
        <f>(T36-AS36)/AT36</f>
        <v>0.34162890610842767</v>
      </c>
      <c r="U37" s="67">
        <f>(U36-AS36)/AT36</f>
        <v>-0.24432703296937175</v>
      </c>
      <c r="V37" s="67">
        <f>(V36-AS36)/AT36</f>
        <v>0.57497496730365827</v>
      </c>
      <c r="W37" s="67">
        <f>(W36-AS36)/AT36</f>
        <v>-0.11178928808063207</v>
      </c>
      <c r="X37" s="67">
        <f>(X36-AS36)/AT36</f>
        <v>1.1508286439739426</v>
      </c>
      <c r="Y37" s="67">
        <f>(Y36-AS36)/AT36</f>
        <v>-1.3162009720448904</v>
      </c>
      <c r="Z37" s="67">
        <f>(Z36-AS36)/AT36</f>
        <v>-0.44898334626981284</v>
      </c>
      <c r="AA37" s="67">
        <f>(AA36-AS36)/AT36</f>
        <v>-0.74524999865300845</v>
      </c>
      <c r="AB37" s="67">
        <f>(AB36-AS36)/AT36</f>
        <v>-0.96285882815593082</v>
      </c>
      <c r="AC37" s="67">
        <f>(AC36-AS36)/AT36</f>
        <v>0.66996604779970836</v>
      </c>
      <c r="AD37" s="67">
        <f>(AD36-AS36)/AT36</f>
        <v>2.5600525657850319</v>
      </c>
      <c r="AE37" s="67">
        <f>(AE36-AS36)/AT36</f>
        <v>0.55293565838362213</v>
      </c>
      <c r="AF37" s="67">
        <f>(AF36-AS36)/AT36</f>
        <v>0.27462556880862293</v>
      </c>
      <c r="AG37" s="67">
        <f>(AG36-AS36)/AT36</f>
        <v>-0.85569113524897134</v>
      </c>
      <c r="AH37" s="67">
        <f>(AH36-AS36)/AT36</f>
        <v>0.53876656585634286</v>
      </c>
      <c r="AI37" s="67">
        <f>(AI36-AS36)/AT36</f>
        <v>-0.16306012462879568</v>
      </c>
      <c r="AJ37" s="67">
        <f>(AJ36-AS36)/AT36</f>
        <v>-0.19499060275158589</v>
      </c>
      <c r="AK37" s="67">
        <f>(AK36-AS36)/AT36</f>
        <v>1.8454396042700285</v>
      </c>
      <c r="AL37" s="67">
        <f>(AL36-AS36)/AT36</f>
        <v>-0.86204804976833072</v>
      </c>
      <c r="AM37" s="67">
        <f>(AM36-AS36)/AT36</f>
        <v>-0.60958526229210841</v>
      </c>
      <c r="AN37" s="67">
        <f>(AN36-AS36)/AT36</f>
        <v>1.5415713809079155</v>
      </c>
      <c r="AO37" s="67">
        <f>(AO36-AS36)/AT36</f>
        <v>-0.46639919457227919</v>
      </c>
      <c r="AP37" s="67">
        <f>(AP36-AS36)/AT36</f>
        <v>-2.1520261630592823</v>
      </c>
      <c r="AQ37" s="67">
        <f>(AQ36-AS36)/AT36</f>
        <v>-1.3888261144765985</v>
      </c>
      <c r="AR37" s="67">
        <f>(AR36-AS36)/AT36</f>
        <v>-1.0282010485933288</v>
      </c>
      <c r="AS37" s="51"/>
      <c r="AT37" s="51"/>
    </row>
    <row r="38" spans="1:47" s="2" customFormat="1" x14ac:dyDescent="0.2">
      <c r="A38" s="2" t="s">
        <v>29</v>
      </c>
      <c r="B38" s="8">
        <f t="shared" si="0"/>
        <v>30532</v>
      </c>
      <c r="C38" s="39">
        <v>1080</v>
      </c>
      <c r="D38" s="4">
        <v>887</v>
      </c>
      <c r="E38" s="4">
        <v>685</v>
      </c>
      <c r="F38" s="4">
        <v>748</v>
      </c>
      <c r="G38" s="4">
        <v>833</v>
      </c>
      <c r="H38" s="4">
        <v>362</v>
      </c>
      <c r="I38" s="4">
        <v>565</v>
      </c>
      <c r="J38" s="4">
        <v>398</v>
      </c>
      <c r="K38" s="4">
        <v>941</v>
      </c>
      <c r="L38" s="4">
        <v>431</v>
      </c>
      <c r="M38" s="4">
        <v>344</v>
      </c>
      <c r="N38" s="4">
        <v>452</v>
      </c>
      <c r="O38" s="4">
        <v>822</v>
      </c>
      <c r="P38" s="4">
        <v>1412</v>
      </c>
      <c r="Q38" s="4">
        <v>347</v>
      </c>
      <c r="R38" s="4">
        <v>432</v>
      </c>
      <c r="S38" s="4">
        <v>768</v>
      </c>
      <c r="T38" s="4">
        <v>878</v>
      </c>
      <c r="U38" s="4">
        <v>195</v>
      </c>
      <c r="V38" s="4">
        <v>393</v>
      </c>
      <c r="W38" s="4">
        <v>495</v>
      </c>
      <c r="X38" s="4">
        <v>935</v>
      </c>
      <c r="Y38" s="4">
        <v>496</v>
      </c>
      <c r="Z38" s="4">
        <v>785</v>
      </c>
      <c r="AA38" s="4">
        <v>881</v>
      </c>
      <c r="AB38" s="4">
        <v>1410</v>
      </c>
      <c r="AC38" s="4">
        <v>317</v>
      </c>
      <c r="AD38" s="4">
        <v>3404</v>
      </c>
      <c r="AE38" s="4">
        <v>702</v>
      </c>
      <c r="AF38" s="4">
        <v>401</v>
      </c>
      <c r="AG38" s="4">
        <v>736</v>
      </c>
      <c r="AH38" s="4">
        <v>1342</v>
      </c>
      <c r="AI38" s="4">
        <v>269</v>
      </c>
      <c r="AJ38" s="4">
        <v>439</v>
      </c>
      <c r="AK38" s="4">
        <v>759</v>
      </c>
      <c r="AL38" s="39">
        <v>1008</v>
      </c>
      <c r="AM38" s="4">
        <v>364</v>
      </c>
      <c r="AN38" s="39">
        <v>999</v>
      </c>
      <c r="AO38" s="4">
        <v>312</v>
      </c>
      <c r="AP38" s="4">
        <v>720</v>
      </c>
      <c r="AQ38" s="4">
        <v>411</v>
      </c>
      <c r="AR38" s="4">
        <v>374</v>
      </c>
      <c r="AS38" s="8">
        <f t="shared" si="1"/>
        <v>726.95238095238096</v>
      </c>
      <c r="AT38" s="8">
        <f t="shared" si="2"/>
        <v>526.25371569887818</v>
      </c>
      <c r="AU38" s="6" t="s">
        <v>91</v>
      </c>
    </row>
    <row r="39" spans="1:47" s="2" customFormat="1" x14ac:dyDescent="0.2">
      <c r="A39" s="2" t="s">
        <v>30</v>
      </c>
      <c r="B39" s="8">
        <f t="shared" si="0"/>
        <v>20208</v>
      </c>
      <c r="C39" s="39">
        <v>445</v>
      </c>
      <c r="D39" s="4">
        <v>583</v>
      </c>
      <c r="E39" s="4">
        <v>580</v>
      </c>
      <c r="F39" s="4">
        <v>451</v>
      </c>
      <c r="G39" s="4">
        <v>551</v>
      </c>
      <c r="H39" s="4">
        <v>224</v>
      </c>
      <c r="I39" s="4">
        <v>244</v>
      </c>
      <c r="J39" s="4">
        <v>285</v>
      </c>
      <c r="K39" s="4">
        <v>780</v>
      </c>
      <c r="L39" s="4">
        <v>349</v>
      </c>
      <c r="M39" s="4">
        <v>237</v>
      </c>
      <c r="N39" s="4">
        <v>328</v>
      </c>
      <c r="O39" s="4">
        <v>627</v>
      </c>
      <c r="P39" s="4">
        <v>1055</v>
      </c>
      <c r="Q39" s="4">
        <v>179</v>
      </c>
      <c r="R39" s="4">
        <v>311</v>
      </c>
      <c r="S39" s="4">
        <v>467</v>
      </c>
      <c r="T39" s="4">
        <v>525</v>
      </c>
      <c r="U39" s="4">
        <v>149</v>
      </c>
      <c r="V39" s="4">
        <v>336</v>
      </c>
      <c r="W39" s="4">
        <v>313</v>
      </c>
      <c r="X39" s="4">
        <v>658</v>
      </c>
      <c r="Y39" s="4">
        <v>229</v>
      </c>
      <c r="Z39" s="4">
        <v>490</v>
      </c>
      <c r="AA39" s="4">
        <v>423</v>
      </c>
      <c r="AB39" s="4">
        <v>665</v>
      </c>
      <c r="AC39" s="4">
        <v>266</v>
      </c>
      <c r="AD39" s="4">
        <v>2497</v>
      </c>
      <c r="AE39" s="4">
        <v>481</v>
      </c>
      <c r="AF39" s="4">
        <v>299</v>
      </c>
      <c r="AG39" s="4">
        <v>396</v>
      </c>
      <c r="AH39" s="4">
        <v>1009</v>
      </c>
      <c r="AI39" s="4">
        <v>177</v>
      </c>
      <c r="AJ39" s="4">
        <v>285</v>
      </c>
      <c r="AK39" s="4">
        <v>618</v>
      </c>
      <c r="AL39" s="39">
        <v>534</v>
      </c>
      <c r="AM39" s="4">
        <v>231</v>
      </c>
      <c r="AN39" s="39">
        <v>836</v>
      </c>
      <c r="AO39" s="4">
        <v>202</v>
      </c>
      <c r="AP39" s="4">
        <v>476</v>
      </c>
      <c r="AQ39" s="4">
        <v>216</v>
      </c>
      <c r="AR39" s="4">
        <v>201</v>
      </c>
      <c r="AS39" s="8">
        <f t="shared" si="1"/>
        <v>481.14285714285717</v>
      </c>
      <c r="AT39" s="8">
        <f t="shared" si="2"/>
        <v>386.96376407078839</v>
      </c>
      <c r="AU39" s="6" t="s">
        <v>92</v>
      </c>
    </row>
    <row r="40" spans="1:47" s="16" customFormat="1" x14ac:dyDescent="0.2">
      <c r="A40" s="16" t="s">
        <v>176</v>
      </c>
      <c r="B40" s="8">
        <f t="shared" si="0"/>
        <v>27.732496751389938</v>
      </c>
      <c r="C40" s="42">
        <f t="shared" ref="C40:AR40" si="48">C39/C38</f>
        <v>0.41203703703703703</v>
      </c>
      <c r="D40" s="42">
        <f t="shared" si="48"/>
        <v>0.65727170236753096</v>
      </c>
      <c r="E40" s="42">
        <f t="shared" si="48"/>
        <v>0.84671532846715325</v>
      </c>
      <c r="F40" s="42">
        <f t="shared" si="48"/>
        <v>0.6029411764705882</v>
      </c>
      <c r="G40" s="42">
        <f t="shared" si="48"/>
        <v>0.66146458583433376</v>
      </c>
      <c r="H40" s="42">
        <f t="shared" si="48"/>
        <v>0.61878453038674031</v>
      </c>
      <c r="I40" s="42">
        <f t="shared" si="48"/>
        <v>0.43185840707964601</v>
      </c>
      <c r="J40" s="42">
        <f t="shared" si="48"/>
        <v>0.7160804020100503</v>
      </c>
      <c r="K40" s="42">
        <f t="shared" si="48"/>
        <v>0.82890541976620613</v>
      </c>
      <c r="L40" s="42">
        <f t="shared" si="48"/>
        <v>0.80974477958236657</v>
      </c>
      <c r="M40" s="42">
        <f t="shared" si="48"/>
        <v>0.68895348837209303</v>
      </c>
      <c r="N40" s="42">
        <f t="shared" si="48"/>
        <v>0.72566371681415931</v>
      </c>
      <c r="O40" s="42">
        <f t="shared" si="48"/>
        <v>0.76277372262773724</v>
      </c>
      <c r="P40" s="42">
        <f t="shared" si="48"/>
        <v>0.74716713881019825</v>
      </c>
      <c r="Q40" s="42">
        <f t="shared" si="48"/>
        <v>0.51585014409221897</v>
      </c>
      <c r="R40" s="42">
        <f t="shared" si="48"/>
        <v>0.71990740740740744</v>
      </c>
      <c r="S40" s="42">
        <f t="shared" si="48"/>
        <v>0.60807291666666663</v>
      </c>
      <c r="T40" s="42">
        <f t="shared" si="48"/>
        <v>0.59794988610478361</v>
      </c>
      <c r="U40" s="42">
        <f t="shared" si="48"/>
        <v>0.76410256410256405</v>
      </c>
      <c r="V40" s="42">
        <f t="shared" si="48"/>
        <v>0.85496183206106868</v>
      </c>
      <c r="W40" s="42">
        <f t="shared" si="48"/>
        <v>0.63232323232323229</v>
      </c>
      <c r="X40" s="42">
        <f t="shared" si="48"/>
        <v>0.70374331550802138</v>
      </c>
      <c r="Y40" s="42">
        <f t="shared" si="48"/>
        <v>0.46169354838709675</v>
      </c>
      <c r="Z40" s="42">
        <f t="shared" si="48"/>
        <v>0.62420382165605093</v>
      </c>
      <c r="AA40" s="42">
        <f t="shared" si="48"/>
        <v>0.4801362088535755</v>
      </c>
      <c r="AB40" s="42">
        <f t="shared" si="48"/>
        <v>0.47163120567375888</v>
      </c>
      <c r="AC40" s="42">
        <f t="shared" si="48"/>
        <v>0.83911671924290221</v>
      </c>
      <c r="AD40" s="42">
        <f t="shared" si="48"/>
        <v>0.73354876615746178</v>
      </c>
      <c r="AE40" s="42">
        <f t="shared" si="48"/>
        <v>0.68518518518518523</v>
      </c>
      <c r="AF40" s="42">
        <f t="shared" si="48"/>
        <v>0.74563591022443887</v>
      </c>
      <c r="AG40" s="42">
        <f t="shared" si="48"/>
        <v>0.53804347826086951</v>
      </c>
      <c r="AH40" s="42">
        <f t="shared" si="48"/>
        <v>0.75186289120715355</v>
      </c>
      <c r="AI40" s="42">
        <f t="shared" si="48"/>
        <v>0.65799256505576209</v>
      </c>
      <c r="AJ40" s="42">
        <f t="shared" si="48"/>
        <v>0.64920273348519364</v>
      </c>
      <c r="AK40" s="42">
        <f t="shared" si="48"/>
        <v>0.81422924901185767</v>
      </c>
      <c r="AL40" s="42">
        <f t="shared" si="48"/>
        <v>0.52976190476190477</v>
      </c>
      <c r="AM40" s="42">
        <f t="shared" si="48"/>
        <v>0.63461538461538458</v>
      </c>
      <c r="AN40" s="42">
        <f t="shared" si="48"/>
        <v>0.83683683683683685</v>
      </c>
      <c r="AO40" s="42">
        <f t="shared" si="48"/>
        <v>0.64743589743589747</v>
      </c>
      <c r="AP40" s="42">
        <f t="shared" si="48"/>
        <v>0.66111111111111109</v>
      </c>
      <c r="AQ40" s="42">
        <f t="shared" si="48"/>
        <v>0.52554744525547448</v>
      </c>
      <c r="AR40" s="42">
        <f t="shared" si="48"/>
        <v>0.53743315508021394</v>
      </c>
      <c r="AS40" s="8">
        <f t="shared" si="1"/>
        <v>0.6602975416997604</v>
      </c>
      <c r="AT40" s="8">
        <f t="shared" si="2"/>
        <v>0.12061466669507732</v>
      </c>
    </row>
    <row r="41" spans="1:47" s="2" customFormat="1" x14ac:dyDescent="0.2">
      <c r="A41" s="2" t="s">
        <v>31</v>
      </c>
      <c r="B41" s="8">
        <f t="shared" si="0"/>
        <v>28659.500000000007</v>
      </c>
      <c r="C41" s="39">
        <v>697.1</v>
      </c>
      <c r="D41" s="4">
        <v>909.2</v>
      </c>
      <c r="E41" s="4">
        <v>687.3</v>
      </c>
      <c r="F41" s="4">
        <v>703.1</v>
      </c>
      <c r="G41" s="4">
        <v>1167.0999999999999</v>
      </c>
      <c r="H41" s="4">
        <v>622.9</v>
      </c>
      <c r="I41" s="4">
        <v>235.7</v>
      </c>
      <c r="J41" s="4">
        <v>341.2</v>
      </c>
      <c r="K41" s="4">
        <v>890.7</v>
      </c>
      <c r="L41" s="4">
        <v>348.1</v>
      </c>
      <c r="M41" s="4">
        <v>232.9</v>
      </c>
      <c r="N41" s="4">
        <v>522.79999999999995</v>
      </c>
      <c r="O41" s="4">
        <v>1254.8</v>
      </c>
      <c r="P41" s="4">
        <v>1432.8</v>
      </c>
      <c r="Q41" s="4">
        <v>424.9</v>
      </c>
      <c r="R41" s="4">
        <v>339.6</v>
      </c>
      <c r="S41" s="4">
        <v>684.2</v>
      </c>
      <c r="T41" s="4">
        <v>750.2</v>
      </c>
      <c r="U41" s="4">
        <v>256.3</v>
      </c>
      <c r="V41" s="4">
        <v>271.5</v>
      </c>
      <c r="W41" s="4">
        <v>827.6</v>
      </c>
      <c r="X41" s="4">
        <v>973</v>
      </c>
      <c r="Y41" s="4">
        <v>228</v>
      </c>
      <c r="Z41" s="4">
        <v>957.5</v>
      </c>
      <c r="AA41" s="4">
        <v>707</v>
      </c>
      <c r="AB41" s="4">
        <v>545.29999999999995</v>
      </c>
      <c r="AC41" s="4">
        <v>291.39999999999998</v>
      </c>
      <c r="AD41" s="4">
        <v>2336</v>
      </c>
      <c r="AE41" s="4">
        <v>1086.4000000000001</v>
      </c>
      <c r="AF41" s="4">
        <v>378.2</v>
      </c>
      <c r="AG41" s="4">
        <v>419.2</v>
      </c>
      <c r="AH41" s="4">
        <v>907.4</v>
      </c>
      <c r="AI41" s="4">
        <v>417.7</v>
      </c>
      <c r="AJ41" s="4">
        <v>630.1</v>
      </c>
      <c r="AK41" s="4">
        <v>997.2</v>
      </c>
      <c r="AL41" s="39">
        <v>926.9</v>
      </c>
      <c r="AM41" s="4">
        <v>321.10000000000002</v>
      </c>
      <c r="AN41" s="39">
        <v>1081.5</v>
      </c>
      <c r="AO41" s="4">
        <v>384.9</v>
      </c>
      <c r="AP41" s="4">
        <v>731.4</v>
      </c>
      <c r="AQ41" s="4">
        <v>425.7</v>
      </c>
      <c r="AR41" s="4">
        <v>313.60000000000002</v>
      </c>
      <c r="AS41" s="8">
        <f t="shared" si="1"/>
        <v>682.36904761904782</v>
      </c>
      <c r="AT41" s="8">
        <f t="shared" si="2"/>
        <v>410.32709408535788</v>
      </c>
      <c r="AU41" s="6" t="s">
        <v>31</v>
      </c>
    </row>
    <row r="42" spans="1:47" s="12" customFormat="1" x14ac:dyDescent="0.2">
      <c r="A42" s="12" t="s">
        <v>175</v>
      </c>
      <c r="B42" s="48">
        <f t="shared" si="0"/>
        <v>9391503</v>
      </c>
      <c r="C42" s="49">
        <v>160728</v>
      </c>
      <c r="D42" s="49">
        <v>159340</v>
      </c>
      <c r="E42" s="49">
        <v>281257</v>
      </c>
      <c r="F42" s="49">
        <v>241548</v>
      </c>
      <c r="G42" s="49">
        <v>235735</v>
      </c>
      <c r="H42" s="49">
        <v>96063</v>
      </c>
      <c r="I42" s="49">
        <v>117031</v>
      </c>
      <c r="J42" s="49">
        <v>157770</v>
      </c>
      <c r="K42" s="49">
        <v>379770</v>
      </c>
      <c r="L42" s="49">
        <v>160235</v>
      </c>
      <c r="M42" s="49">
        <v>71348</v>
      </c>
      <c r="N42" s="49">
        <v>138429</v>
      </c>
      <c r="O42" s="49">
        <v>474915</v>
      </c>
      <c r="P42" s="49">
        <v>451593</v>
      </c>
      <c r="Q42" s="49">
        <v>98323</v>
      </c>
      <c r="R42" s="49">
        <v>108846</v>
      </c>
      <c r="S42" s="49">
        <v>274652</v>
      </c>
      <c r="T42" s="49">
        <v>310076</v>
      </c>
      <c r="U42" s="49">
        <v>54460</v>
      </c>
      <c r="V42" s="49">
        <v>98869</v>
      </c>
      <c r="W42" s="49">
        <v>147428</v>
      </c>
      <c r="X42" s="49">
        <v>296649</v>
      </c>
      <c r="Y42" s="49">
        <v>80654</v>
      </c>
      <c r="Z42" s="49">
        <v>306214</v>
      </c>
      <c r="AA42" s="49">
        <v>127536</v>
      </c>
      <c r="AB42" s="49">
        <v>154890</v>
      </c>
      <c r="AC42" s="49">
        <v>99503</v>
      </c>
      <c r="AD42" s="49">
        <v>1717002</v>
      </c>
      <c r="AE42" s="49">
        <v>268751</v>
      </c>
      <c r="AF42" s="49">
        <v>146950</v>
      </c>
      <c r="AG42" s="49">
        <v>111850</v>
      </c>
      <c r="AH42" s="49">
        <v>300643</v>
      </c>
      <c r="AI42" s="49">
        <v>85287</v>
      </c>
      <c r="AJ42" s="49">
        <v>143809</v>
      </c>
      <c r="AK42" s="49">
        <v>287855</v>
      </c>
      <c r="AL42" s="49">
        <v>167205</v>
      </c>
      <c r="AM42" s="49">
        <v>88318</v>
      </c>
      <c r="AN42" s="49">
        <v>376877</v>
      </c>
      <c r="AO42" s="49">
        <v>73944</v>
      </c>
      <c r="AP42" s="49">
        <v>120044</v>
      </c>
      <c r="AQ42" s="49">
        <v>114960</v>
      </c>
      <c r="AR42" s="49">
        <v>104146</v>
      </c>
      <c r="AS42" s="48">
        <f t="shared" si="1"/>
        <v>223607.21428571429</v>
      </c>
      <c r="AT42" s="48">
        <f t="shared" si="2"/>
        <v>259410.77289875332</v>
      </c>
    </row>
    <row r="43" spans="1:47" s="16" customFormat="1" x14ac:dyDescent="0.2">
      <c r="A43" s="16" t="s">
        <v>176</v>
      </c>
      <c r="B43" s="27">
        <f t="shared" ref="B43:AR43" si="49">B42/B2</f>
        <v>0.47263196814879754</v>
      </c>
      <c r="C43" s="27">
        <f t="shared" si="49"/>
        <v>0.47853516933382956</v>
      </c>
      <c r="D43" s="27">
        <f t="shared" si="49"/>
        <v>0.37363498015049512</v>
      </c>
      <c r="E43" s="27">
        <f t="shared" si="49"/>
        <v>0.46856174698795183</v>
      </c>
      <c r="F43" s="27">
        <f t="shared" si="49"/>
        <v>0.39980932140267944</v>
      </c>
      <c r="G43" s="27">
        <f t="shared" si="49"/>
        <v>0.41215655077759616</v>
      </c>
      <c r="H43" s="27">
        <f t="shared" si="49"/>
        <v>0.33919353130186081</v>
      </c>
      <c r="I43" s="27">
        <f t="shared" si="49"/>
        <v>0.29312050573687759</v>
      </c>
      <c r="J43" s="27">
        <f t="shared" si="49"/>
        <v>0.51194771818701001</v>
      </c>
      <c r="K43" s="27">
        <f t="shared" si="49"/>
        <v>0.68925651333520876</v>
      </c>
      <c r="L43" s="27">
        <f t="shared" si="49"/>
        <v>0.36714095866556684</v>
      </c>
      <c r="M43" s="27">
        <f t="shared" si="49"/>
        <v>0.23887452960319266</v>
      </c>
      <c r="N43" s="27">
        <f t="shared" si="49"/>
        <v>0.48377559472012244</v>
      </c>
      <c r="O43" s="27">
        <f t="shared" si="49"/>
        <v>0.677806084219991</v>
      </c>
      <c r="P43" s="27">
        <f t="shared" si="49"/>
        <v>0.66086232455633298</v>
      </c>
      <c r="Q43" s="27">
        <f t="shared" si="49"/>
        <v>0.47362665947320759</v>
      </c>
      <c r="R43" s="27">
        <f t="shared" si="49"/>
        <v>0.21361997601716087</v>
      </c>
      <c r="S43" s="27">
        <f t="shared" si="49"/>
        <v>0.42485865218770064</v>
      </c>
      <c r="T43" s="27">
        <f t="shared" si="49"/>
        <v>0.59110058828687662</v>
      </c>
      <c r="U43" s="27">
        <f t="shared" si="49"/>
        <v>0.19686804129674079</v>
      </c>
      <c r="V43" s="27">
        <f t="shared" si="49"/>
        <v>0.29832295362927558</v>
      </c>
      <c r="W43" s="27">
        <f t="shared" si="49"/>
        <v>0.4769002840155529</v>
      </c>
      <c r="X43" s="27">
        <f t="shared" si="49"/>
        <v>0.73509121455864646</v>
      </c>
      <c r="Y43" s="27">
        <f t="shared" si="49"/>
        <v>0.30191772822388346</v>
      </c>
      <c r="Z43" s="27">
        <f t="shared" si="49"/>
        <v>0.38929005486933571</v>
      </c>
      <c r="AA43" s="27">
        <f t="shared" si="49"/>
        <v>0.29604594264597328</v>
      </c>
      <c r="AB43" s="27">
        <f t="shared" si="49"/>
        <v>0.32906938947207404</v>
      </c>
      <c r="AC43" s="27">
        <f t="shared" si="49"/>
        <v>0.38847114859061449</v>
      </c>
      <c r="AD43" s="27">
        <f t="shared" si="49"/>
        <v>0.92640560439667163</v>
      </c>
      <c r="AE43" s="27">
        <f t="shared" si="49"/>
        <v>0.4918441111609308</v>
      </c>
      <c r="AF43" s="27">
        <f t="shared" si="49"/>
        <v>0.31989324556133153</v>
      </c>
      <c r="AG43" s="27">
        <f t="shared" si="49"/>
        <v>0.26728703066452553</v>
      </c>
      <c r="AH43" s="27">
        <f t="shared" si="49"/>
        <v>0.40216302261341824</v>
      </c>
      <c r="AI43" s="27">
        <f t="shared" si="49"/>
        <v>0.38939568266491342</v>
      </c>
      <c r="AJ43" s="27">
        <f t="shared" si="49"/>
        <v>0.42297013511844189</v>
      </c>
      <c r="AK43" s="27">
        <f t="shared" si="49"/>
        <v>0.71938931068781276</v>
      </c>
      <c r="AL43" s="27">
        <f t="shared" si="49"/>
        <v>0.26497155444273646</v>
      </c>
      <c r="AM43" s="27">
        <f t="shared" si="49"/>
        <v>0.24432401328984532</v>
      </c>
      <c r="AN43" s="27">
        <f t="shared" si="49"/>
        <v>0.54180210149813324</v>
      </c>
      <c r="AO43" s="27">
        <f t="shared" si="49"/>
        <v>0.35901245357220885</v>
      </c>
      <c r="AP43" s="27">
        <f t="shared" si="49"/>
        <v>0.33043483048024863</v>
      </c>
      <c r="AQ43" s="27">
        <f t="shared" si="49"/>
        <v>0.29538803082354576</v>
      </c>
      <c r="AR43" s="27">
        <f t="shared" si="49"/>
        <v>0.31194699542919446</v>
      </c>
      <c r="AS43" s="48">
        <f t="shared" ref="AS43" si="50">B43/42</f>
        <v>1.1253142098780894E-2</v>
      </c>
      <c r="AT43" s="48">
        <f t="shared" ref="AT43" si="51">STDEV(C43:AR43)</f>
        <v>0.16014196654882651</v>
      </c>
    </row>
    <row r="44" spans="1:47" s="2" customFormat="1" x14ac:dyDescent="0.2">
      <c r="A44" s="2" t="s">
        <v>40</v>
      </c>
      <c r="B44" s="8">
        <f t="shared" si="0"/>
        <v>85362</v>
      </c>
      <c r="C44" s="39">
        <v>2887</v>
      </c>
      <c r="D44" s="4">
        <v>2391</v>
      </c>
      <c r="E44" s="4">
        <v>3479</v>
      </c>
      <c r="F44" s="4">
        <v>2455</v>
      </c>
      <c r="G44" s="4">
        <v>2976</v>
      </c>
      <c r="H44" s="4">
        <v>1624</v>
      </c>
      <c r="I44" s="4">
        <v>2357</v>
      </c>
      <c r="J44" s="4">
        <v>1188</v>
      </c>
      <c r="K44" s="4">
        <v>1654</v>
      </c>
      <c r="L44" s="4">
        <v>2704</v>
      </c>
      <c r="M44" s="4">
        <v>1355</v>
      </c>
      <c r="N44" s="4">
        <v>1970</v>
      </c>
      <c r="O44" s="4">
        <v>2978</v>
      </c>
      <c r="P44" s="4">
        <v>2390</v>
      </c>
      <c r="Q44" s="4">
        <v>862</v>
      </c>
      <c r="R44" s="4">
        <v>1879</v>
      </c>
      <c r="S44" s="4">
        <v>2436</v>
      </c>
      <c r="T44" s="4">
        <v>1558</v>
      </c>
      <c r="U44" s="4">
        <v>1177</v>
      </c>
      <c r="V44" s="4">
        <v>2282</v>
      </c>
      <c r="W44" s="4">
        <v>2088</v>
      </c>
      <c r="X44" s="4">
        <v>3319</v>
      </c>
      <c r="Y44" s="4">
        <v>1176</v>
      </c>
      <c r="Z44" s="4">
        <v>2361</v>
      </c>
      <c r="AA44" s="4">
        <v>788</v>
      </c>
      <c r="AB44" s="4">
        <v>1810</v>
      </c>
      <c r="AC44" s="4">
        <v>1873</v>
      </c>
      <c r="AD44" s="4">
        <v>90</v>
      </c>
      <c r="AE44" s="4">
        <v>2127</v>
      </c>
      <c r="AF44" s="4">
        <v>2009</v>
      </c>
      <c r="AG44" s="4">
        <v>2330</v>
      </c>
      <c r="AH44" s="4">
        <v>2234</v>
      </c>
      <c r="AI44" s="4">
        <v>1791</v>
      </c>
      <c r="AJ44" s="4">
        <v>1686</v>
      </c>
      <c r="AK44" s="4">
        <v>1689</v>
      </c>
      <c r="AL44" s="39">
        <v>3150</v>
      </c>
      <c r="AM44" s="4">
        <v>1556</v>
      </c>
      <c r="AN44" s="39">
        <v>3047</v>
      </c>
      <c r="AO44" s="4">
        <v>1332</v>
      </c>
      <c r="AP44" s="4">
        <v>2325</v>
      </c>
      <c r="AQ44" s="4">
        <v>2201</v>
      </c>
      <c r="AR44" s="4">
        <v>1778</v>
      </c>
      <c r="AS44" s="8">
        <f t="shared" si="1"/>
        <v>2032.4285714285713</v>
      </c>
      <c r="AT44" s="8">
        <f t="shared" si="2"/>
        <v>718.49860881638483</v>
      </c>
      <c r="AU44" s="6" t="s">
        <v>93</v>
      </c>
    </row>
    <row r="45" spans="1:47" s="2" customFormat="1" x14ac:dyDescent="0.2">
      <c r="A45" s="2" t="s">
        <v>41</v>
      </c>
      <c r="B45" s="8">
        <f t="shared" si="0"/>
        <v>11852</v>
      </c>
      <c r="C45" s="39">
        <v>858</v>
      </c>
      <c r="D45" s="4">
        <v>47</v>
      </c>
      <c r="E45" s="4">
        <v>203</v>
      </c>
      <c r="F45" s="4">
        <v>242</v>
      </c>
      <c r="G45" s="4">
        <v>626</v>
      </c>
      <c r="H45" s="4">
        <v>262</v>
      </c>
      <c r="I45" s="4">
        <v>375</v>
      </c>
      <c r="J45" s="4">
        <v>10</v>
      </c>
      <c r="K45" s="4">
        <v>167</v>
      </c>
      <c r="L45" s="4">
        <v>610</v>
      </c>
      <c r="M45" s="4">
        <v>199</v>
      </c>
      <c r="N45" s="4">
        <v>642</v>
      </c>
      <c r="O45" s="4">
        <v>263</v>
      </c>
      <c r="P45" s="4">
        <v>494</v>
      </c>
      <c r="Q45" s="4">
        <v>32</v>
      </c>
      <c r="R45" s="4">
        <v>83</v>
      </c>
      <c r="S45" s="4">
        <v>146</v>
      </c>
      <c r="T45" s="4">
        <v>221</v>
      </c>
      <c r="U45" s="4">
        <v>89</v>
      </c>
      <c r="V45" s="4">
        <v>95</v>
      </c>
      <c r="W45" s="4">
        <v>391</v>
      </c>
      <c r="X45" s="4">
        <v>558</v>
      </c>
      <c r="Y45" s="4">
        <v>205</v>
      </c>
      <c r="Z45" s="4">
        <v>436</v>
      </c>
      <c r="AA45" s="4">
        <v>23</v>
      </c>
      <c r="AB45" s="4">
        <v>206</v>
      </c>
      <c r="AC45" s="4">
        <v>168</v>
      </c>
      <c r="AD45" s="4">
        <v>0</v>
      </c>
      <c r="AE45" s="4">
        <v>152</v>
      </c>
      <c r="AF45" s="4">
        <v>74</v>
      </c>
      <c r="AG45" s="4">
        <v>207</v>
      </c>
      <c r="AH45" s="4">
        <v>117</v>
      </c>
      <c r="AI45" s="4">
        <v>250</v>
      </c>
      <c r="AJ45" s="4">
        <v>292</v>
      </c>
      <c r="AK45" s="4">
        <v>120</v>
      </c>
      <c r="AL45" s="39">
        <v>252</v>
      </c>
      <c r="AM45" s="4">
        <v>147</v>
      </c>
      <c r="AN45" s="31"/>
      <c r="AO45" s="4">
        <v>243</v>
      </c>
      <c r="AP45" s="4">
        <v>1472</v>
      </c>
      <c r="AQ45" s="4">
        <v>554</v>
      </c>
      <c r="AR45" s="4">
        <v>321</v>
      </c>
      <c r="AS45" s="8">
        <f t="shared" si="1"/>
        <v>282.1904761904762</v>
      </c>
      <c r="AT45" s="8">
        <f t="shared" si="2"/>
        <v>274.27225436087247</v>
      </c>
      <c r="AU45" s="6" t="s">
        <v>94</v>
      </c>
    </row>
    <row r="46" spans="1:47" s="16" customFormat="1" x14ac:dyDescent="0.2">
      <c r="A46" s="16" t="s">
        <v>176</v>
      </c>
      <c r="B46" s="8">
        <f t="shared" si="0"/>
        <v>5.5102870391249139</v>
      </c>
      <c r="C46" s="42">
        <f t="shared" ref="C46:AR46" si="52">C45/C44</f>
        <v>0.29719431936266022</v>
      </c>
      <c r="D46" s="42">
        <f t="shared" si="52"/>
        <v>1.9657047260560435E-2</v>
      </c>
      <c r="E46" s="42">
        <f t="shared" si="52"/>
        <v>5.8350100603621731E-2</v>
      </c>
      <c r="F46" s="42">
        <f t="shared" si="52"/>
        <v>9.8574338085539712E-2</v>
      </c>
      <c r="G46" s="42">
        <f t="shared" si="52"/>
        <v>0.21034946236559141</v>
      </c>
      <c r="H46" s="42">
        <f t="shared" si="52"/>
        <v>0.16133004926108374</v>
      </c>
      <c r="I46" s="42">
        <f t="shared" si="52"/>
        <v>0.15910055154857869</v>
      </c>
      <c r="J46" s="42">
        <f t="shared" si="52"/>
        <v>8.4175084175084174E-3</v>
      </c>
      <c r="K46" s="42">
        <f t="shared" si="52"/>
        <v>0.10096735187424426</v>
      </c>
      <c r="L46" s="42">
        <f t="shared" si="52"/>
        <v>0.22559171597633135</v>
      </c>
      <c r="M46" s="42">
        <f t="shared" si="52"/>
        <v>0.14686346863468636</v>
      </c>
      <c r="N46" s="42">
        <f t="shared" si="52"/>
        <v>0.32588832487309644</v>
      </c>
      <c r="O46" s="42">
        <f t="shared" si="52"/>
        <v>8.8314304902619212E-2</v>
      </c>
      <c r="P46" s="42">
        <f t="shared" si="52"/>
        <v>0.20669456066945607</v>
      </c>
      <c r="Q46" s="42">
        <f t="shared" si="52"/>
        <v>3.7122969837587005E-2</v>
      </c>
      <c r="R46" s="42">
        <f t="shared" si="52"/>
        <v>4.4172432144757849E-2</v>
      </c>
      <c r="S46" s="42">
        <f t="shared" si="52"/>
        <v>5.9934318555008213E-2</v>
      </c>
      <c r="T46" s="42">
        <f t="shared" si="52"/>
        <v>0.14184852374839538</v>
      </c>
      <c r="U46" s="42">
        <f t="shared" si="52"/>
        <v>7.5615972812234492E-2</v>
      </c>
      <c r="V46" s="42">
        <f t="shared" si="52"/>
        <v>4.1630148992112183E-2</v>
      </c>
      <c r="W46" s="42">
        <f t="shared" si="52"/>
        <v>0.18726053639846743</v>
      </c>
      <c r="X46" s="42">
        <f t="shared" si="52"/>
        <v>0.16812292859294969</v>
      </c>
      <c r="Y46" s="42">
        <f t="shared" si="52"/>
        <v>0.17431972789115646</v>
      </c>
      <c r="Z46" s="42">
        <f t="shared" si="52"/>
        <v>0.18466751376535367</v>
      </c>
      <c r="AA46" s="42">
        <f t="shared" si="52"/>
        <v>2.9187817258883249E-2</v>
      </c>
      <c r="AB46" s="42">
        <f t="shared" si="52"/>
        <v>0.11381215469613259</v>
      </c>
      <c r="AC46" s="42">
        <f t="shared" si="52"/>
        <v>8.9695675387079551E-2</v>
      </c>
      <c r="AD46" s="42">
        <f t="shared" si="52"/>
        <v>0</v>
      </c>
      <c r="AE46" s="42">
        <f t="shared" si="52"/>
        <v>7.1462153267512929E-2</v>
      </c>
      <c r="AF46" s="42">
        <f t="shared" si="52"/>
        <v>3.6834245893479341E-2</v>
      </c>
      <c r="AG46" s="42">
        <f t="shared" si="52"/>
        <v>8.8841201716738191E-2</v>
      </c>
      <c r="AH46" s="42">
        <f t="shared" si="52"/>
        <v>5.2372426141450316E-2</v>
      </c>
      <c r="AI46" s="42">
        <f t="shared" si="52"/>
        <v>0.13958682300390843</v>
      </c>
      <c r="AJ46" s="42">
        <f t="shared" si="52"/>
        <v>0.17319098457888493</v>
      </c>
      <c r="AK46" s="42">
        <f t="shared" si="52"/>
        <v>7.1047957371225573E-2</v>
      </c>
      <c r="AL46" s="42">
        <f t="shared" si="52"/>
        <v>0.08</v>
      </c>
      <c r="AM46" s="42">
        <f t="shared" si="52"/>
        <v>9.4473007712082266E-2</v>
      </c>
      <c r="AN46" s="42">
        <f t="shared" si="52"/>
        <v>0</v>
      </c>
      <c r="AO46" s="42">
        <f t="shared" si="52"/>
        <v>0.18243243243243243</v>
      </c>
      <c r="AP46" s="42">
        <f t="shared" si="52"/>
        <v>0.63311827956989253</v>
      </c>
      <c r="AQ46" s="42">
        <f t="shared" si="52"/>
        <v>0.25170377101317581</v>
      </c>
      <c r="AR46" s="42">
        <f t="shared" si="52"/>
        <v>0.18053993250843645</v>
      </c>
      <c r="AS46" s="8">
        <f t="shared" si="1"/>
        <v>0.1311973104553551</v>
      </c>
      <c r="AT46" s="8">
        <f t="shared" si="2"/>
        <v>0.11208909387382085</v>
      </c>
    </row>
    <row r="47" spans="1:47" x14ac:dyDescent="0.2">
      <c r="A47" s="1" t="s">
        <v>6</v>
      </c>
      <c r="B47" s="8">
        <f t="shared" si="0"/>
        <v>5.7378530540718264</v>
      </c>
      <c r="C47" s="65">
        <f>(C50+C52)/2</f>
        <v>0.15056883536855259</v>
      </c>
      <c r="D47" s="65">
        <f t="shared" ref="D47:AR47" si="53">(D50+D52)/2</f>
        <v>0.15785262515151874</v>
      </c>
      <c r="E47" s="65">
        <f t="shared" si="53"/>
        <v>0.13951843389737462</v>
      </c>
      <c r="F47" s="65">
        <f t="shared" si="53"/>
        <v>0.12241307799943585</v>
      </c>
      <c r="G47" s="65">
        <f t="shared" si="53"/>
        <v>0.14986561509267685</v>
      </c>
      <c r="H47" s="65">
        <f t="shared" si="53"/>
        <v>0.12801766895127531</v>
      </c>
      <c r="I47" s="65">
        <f t="shared" si="53"/>
        <v>9.7004110882921796E-2</v>
      </c>
      <c r="J47" s="65">
        <f t="shared" si="53"/>
        <v>0.13507478525702646</v>
      </c>
      <c r="K47" s="65">
        <f t="shared" si="53"/>
        <v>0.16563197356102005</v>
      </c>
      <c r="L47" s="65">
        <f t="shared" si="53"/>
        <v>0.1187252198554221</v>
      </c>
      <c r="M47" s="65">
        <f t="shared" si="53"/>
        <v>0.10259556071458054</v>
      </c>
      <c r="N47" s="65">
        <f t="shared" si="53"/>
        <v>0.13556577635181233</v>
      </c>
      <c r="O47" s="65">
        <f t="shared" si="53"/>
        <v>0.23289036983614542</v>
      </c>
      <c r="P47" s="65">
        <f t="shared" si="53"/>
        <v>0.16213119815210175</v>
      </c>
      <c r="Q47" s="65">
        <f t="shared" si="53"/>
        <v>0.13739064012018468</v>
      </c>
      <c r="R47" s="65">
        <f t="shared" si="53"/>
        <v>0.12180871083186662</v>
      </c>
      <c r="S47" s="65">
        <f t="shared" si="53"/>
        <v>0.12683968092403958</v>
      </c>
      <c r="T47" s="65">
        <f t="shared" si="53"/>
        <v>0.15220198821390243</v>
      </c>
      <c r="U47" s="65">
        <f t="shared" si="53"/>
        <v>0.10245323176052287</v>
      </c>
      <c r="V47" s="65">
        <f t="shared" si="53"/>
        <v>0.12990392912455329</v>
      </c>
      <c r="W47" s="65">
        <f t="shared" si="53"/>
        <v>0.13713524674702501</v>
      </c>
      <c r="X47" s="65">
        <f t="shared" si="53"/>
        <v>0.154940148451296</v>
      </c>
      <c r="Y47" s="65">
        <f t="shared" si="53"/>
        <v>0.11416014559149951</v>
      </c>
      <c r="Z47" s="65">
        <f t="shared" si="53"/>
        <v>0.1362473284455144</v>
      </c>
      <c r="AA47" s="65">
        <f t="shared" si="53"/>
        <v>0.15571937936605171</v>
      </c>
      <c r="AB47" s="65">
        <f t="shared" si="53"/>
        <v>0.13846913137311345</v>
      </c>
      <c r="AC47" s="65">
        <f t="shared" si="53"/>
        <v>0.10754678236243073</v>
      </c>
      <c r="AD47" s="65">
        <f t="shared" si="53"/>
        <v>0.22411187491175252</v>
      </c>
      <c r="AE47" s="65">
        <f t="shared" si="53"/>
        <v>0.14411239313733654</v>
      </c>
      <c r="AF47" s="65">
        <f t="shared" si="53"/>
        <v>0.12500978304382362</v>
      </c>
      <c r="AG47" s="65">
        <f t="shared" si="53"/>
        <v>0.10133545975113024</v>
      </c>
      <c r="AH47" s="65">
        <f t="shared" si="53"/>
        <v>0.14193312099283412</v>
      </c>
      <c r="AI47" s="65">
        <f t="shared" si="53"/>
        <v>0.13803356505279582</v>
      </c>
      <c r="AJ47" s="65">
        <f t="shared" si="53"/>
        <v>0.13616362968981904</v>
      </c>
      <c r="AK47" s="65">
        <f t="shared" si="53"/>
        <v>0.17250134850950588</v>
      </c>
      <c r="AL47" s="65">
        <f t="shared" si="53"/>
        <v>0.10801741252008629</v>
      </c>
      <c r="AM47" s="65">
        <f t="shared" si="53"/>
        <v>9.403919472370359E-2</v>
      </c>
      <c r="AN47" s="65">
        <f t="shared" si="53"/>
        <v>0.18381721937408194</v>
      </c>
      <c r="AO47" s="65">
        <f t="shared" si="53"/>
        <v>0.12953597169456604</v>
      </c>
      <c r="AP47" s="65">
        <f t="shared" si="53"/>
        <v>0.12284653338265851</v>
      </c>
      <c r="AQ47" s="65">
        <f t="shared" si="53"/>
        <v>9.1371670567782282E-2</v>
      </c>
      <c r="AR47" s="65">
        <f t="shared" si="53"/>
        <v>0.11235228233608367</v>
      </c>
      <c r="AS47" s="8">
        <f t="shared" si="1"/>
        <v>0.13661554890647207</v>
      </c>
      <c r="AT47" s="8">
        <f t="shared" si="2"/>
        <v>2.9993866523856078E-2</v>
      </c>
    </row>
    <row r="48" spans="1:47" s="20" customFormat="1" x14ac:dyDescent="0.2">
      <c r="A48" s="18" t="s">
        <v>188</v>
      </c>
      <c r="B48" s="19"/>
      <c r="C48" s="56">
        <f>(C47-AS47)/AT47</f>
        <v>0.46520465945871181</v>
      </c>
      <c r="D48" s="56">
        <f>(D47-AS47)/AT47</f>
        <v>0.70804730120924686</v>
      </c>
      <c r="E48" s="56">
        <f>(E47-AS47)/AT47</f>
        <v>9.6782620159814842E-2</v>
      </c>
      <c r="F48" s="56">
        <f>(F47-AS47)/AT47</f>
        <v>-0.4735125061565526</v>
      </c>
      <c r="G48" s="56">
        <f>(G47-AS47)/AT47</f>
        <v>0.44175919018863863</v>
      </c>
      <c r="H48" s="56">
        <f>(H47-AS47)/AT47</f>
        <v>-0.28665460481256405</v>
      </c>
      <c r="I48" s="56">
        <f>(I47-AS47)/AT47</f>
        <v>-1.3206512735543685</v>
      </c>
      <c r="J48" s="56">
        <f>(J47-AS47)/AT47</f>
        <v>-5.1369290725493469E-2</v>
      </c>
      <c r="K48" s="56">
        <f>(K47-AS47)/AT47</f>
        <v>0.96741194175380252</v>
      </c>
      <c r="L48" s="56">
        <f>(L47-AS47)/AT47</f>
        <v>-0.59646624875191134</v>
      </c>
      <c r="M48" s="56">
        <f>(M47-AS47)/AT47</f>
        <v>-1.1342314991244367</v>
      </c>
      <c r="N48" s="56">
        <f>(N47-AS47)/AT47</f>
        <v>-3.4999574123755824E-2</v>
      </c>
      <c r="O48" s="56">
        <f>(O47-AS47)/AT47</f>
        <v>3.2098169421771519</v>
      </c>
      <c r="P48" s="56">
        <f>(P47-AS47)/AT47</f>
        <v>0.8506955655528915</v>
      </c>
      <c r="Q48" s="56">
        <f>(Q47-AS47)/AT47</f>
        <v>2.5841657096664351E-2</v>
      </c>
      <c r="R48" s="56">
        <f>(R47-AS47)/AT47</f>
        <v>-0.49366219799733407</v>
      </c>
      <c r="S48" s="56">
        <f>(S47-AS47)/AT47</f>
        <v>-0.32592890198591451</v>
      </c>
      <c r="T48" s="56">
        <f>(T47-AS47)/AT47</f>
        <v>0.51965421980635462</v>
      </c>
      <c r="U48" s="56">
        <f>(U47-AS47)/AT47</f>
        <v>-1.1389767677594242</v>
      </c>
      <c r="V48" s="56">
        <f>(V47-AS47)/AT47</f>
        <v>-0.22376640826152217</v>
      </c>
      <c r="W48" s="56">
        <f>(W47-AS47)/AT47</f>
        <v>1.7326803803024083E-2</v>
      </c>
      <c r="X48" s="56">
        <f>(X47-AS47)/AT47</f>
        <v>0.61094489202481395</v>
      </c>
      <c r="Y48" s="56">
        <f>(Y47-AS47)/AT47</f>
        <v>-0.74866650810465918</v>
      </c>
      <c r="Z48" s="56">
        <f>(Z47-AS47)/AT47</f>
        <v>-1.2276525291088884E-2</v>
      </c>
      <c r="AA48" s="56">
        <f>(AA47-AS47)/AT47</f>
        <v>0.63692456737397019</v>
      </c>
      <c r="AB48" s="56">
        <f>(AB47-AS47)/AT47</f>
        <v>6.1798716919911269E-2</v>
      </c>
      <c r="AC48" s="56">
        <f>(AC47-AS47)/AT47</f>
        <v>-0.96915702818511418</v>
      </c>
      <c r="AD48" s="56">
        <f>(AD47-AS47)/AT47</f>
        <v>2.9171406072534505</v>
      </c>
      <c r="AE48" s="56">
        <f>(AE47-AS47)/AT47</f>
        <v>0.24994590893780699</v>
      </c>
      <c r="AF48" s="56">
        <f>(AF47-AS47)/AT47</f>
        <v>-0.38693797124880919</v>
      </c>
      <c r="AG48" s="56">
        <f>(AG47-AS47)/AT47</f>
        <v>-1.176243453883522</v>
      </c>
      <c r="AH48" s="56">
        <f>(AH47-AS47)/AT47</f>
        <v>0.17728864940212485</v>
      </c>
      <c r="AI48" s="56">
        <f>(AI47-AS47)/AT47</f>
        <v>4.7276870596057105E-2</v>
      </c>
      <c r="AJ48" s="56">
        <f>(AJ47-AS47)/AT47</f>
        <v>-1.5067054335711707E-2</v>
      </c>
      <c r="AK48" s="56">
        <f>(AK47-AS47)/AT47</f>
        <v>1.196437930884686</v>
      </c>
      <c r="AL48" s="56">
        <f>(AL47-AS47)/AT47</f>
        <v>-0.95346614827534215</v>
      </c>
      <c r="AM48" s="56">
        <f>(AM47-AS47)/AT47</f>
        <v>-1.4195020221519199</v>
      </c>
      <c r="AN48" s="56">
        <f>(AN47-AS47)/AT47</f>
        <v>1.5737107595003565</v>
      </c>
      <c r="AO48" s="56">
        <f>(AO47-AS47)/AT47</f>
        <v>-0.23603416406068137</v>
      </c>
      <c r="AP48" s="56">
        <f>(AP47-AS47)/AT47</f>
        <v>-0.45906103879145299</v>
      </c>
      <c r="AQ48" s="56">
        <f>(AQ47-AS47)/AT47</f>
        <v>-1.5084376768398426</v>
      </c>
      <c r="AR48" s="56">
        <f>(AR47-AS47)/AT47</f>
        <v>-0.80894093967812508</v>
      </c>
      <c r="AS48" s="19"/>
      <c r="AT48" s="19"/>
    </row>
    <row r="49" spans="1:47" x14ac:dyDescent="0.2">
      <c r="A49" s="2" t="s">
        <v>43</v>
      </c>
      <c r="B49" s="8">
        <f t="shared" si="0"/>
        <v>355396</v>
      </c>
      <c r="C49" s="39">
        <v>6106</v>
      </c>
      <c r="D49" s="4">
        <v>7045</v>
      </c>
      <c r="E49" s="4">
        <v>9182</v>
      </c>
      <c r="F49" s="4">
        <v>9729</v>
      </c>
      <c r="G49" s="4">
        <v>10753</v>
      </c>
      <c r="H49" s="4">
        <v>4411</v>
      </c>
      <c r="I49" s="4">
        <v>5423</v>
      </c>
      <c r="J49" s="4">
        <v>4078</v>
      </c>
      <c r="K49" s="4">
        <v>11285</v>
      </c>
      <c r="L49" s="4">
        <v>5905</v>
      </c>
      <c r="M49" s="4">
        <v>3122</v>
      </c>
      <c r="N49" s="4">
        <v>3734</v>
      </c>
      <c r="O49" s="4">
        <v>34403</v>
      </c>
      <c r="P49" s="4">
        <v>11556</v>
      </c>
      <c r="Q49" s="4">
        <v>3091</v>
      </c>
      <c r="R49" s="4">
        <v>7423</v>
      </c>
      <c r="S49" s="4">
        <v>10407</v>
      </c>
      <c r="T49" s="4">
        <v>9311</v>
      </c>
      <c r="U49" s="4">
        <v>2028</v>
      </c>
      <c r="V49" s="4">
        <v>5678</v>
      </c>
      <c r="W49" s="4">
        <v>5246</v>
      </c>
      <c r="X49" s="4">
        <v>6681</v>
      </c>
      <c r="Y49" s="4">
        <v>3156</v>
      </c>
      <c r="Z49" s="4">
        <v>19162</v>
      </c>
      <c r="AA49" s="4">
        <v>2790</v>
      </c>
      <c r="AB49" s="4">
        <v>7396</v>
      </c>
      <c r="AC49" s="4">
        <v>3393</v>
      </c>
      <c r="AD49" s="4">
        <v>45391</v>
      </c>
      <c r="AE49" s="4">
        <v>9952</v>
      </c>
      <c r="AF49" s="4">
        <v>7069</v>
      </c>
      <c r="AG49" s="4">
        <v>5052</v>
      </c>
      <c r="AH49" s="4">
        <v>9845</v>
      </c>
      <c r="AI49" s="4">
        <v>3692</v>
      </c>
      <c r="AJ49" s="4">
        <v>4947</v>
      </c>
      <c r="AK49" s="4">
        <v>9607</v>
      </c>
      <c r="AL49" s="39">
        <v>10016</v>
      </c>
      <c r="AM49" s="4">
        <v>3766</v>
      </c>
      <c r="AN49" s="39">
        <v>16062</v>
      </c>
      <c r="AO49" s="4">
        <v>3110</v>
      </c>
      <c r="AP49" s="4">
        <v>4672</v>
      </c>
      <c r="AQ49" s="4">
        <v>5395</v>
      </c>
      <c r="AR49" s="4">
        <v>4326</v>
      </c>
      <c r="AS49" s="8">
        <f t="shared" si="1"/>
        <v>8461.8095238095229</v>
      </c>
      <c r="AT49" s="8">
        <f t="shared" si="2"/>
        <v>8078.9410898685001</v>
      </c>
      <c r="AU49" s="6" t="s">
        <v>95</v>
      </c>
    </row>
    <row r="50" spans="1:47" s="16" customFormat="1" x14ac:dyDescent="0.2">
      <c r="A50" s="16" t="s">
        <v>187</v>
      </c>
      <c r="B50" s="8">
        <f t="shared" si="0"/>
        <v>3.7439935402172297</v>
      </c>
      <c r="C50" s="42">
        <f t="shared" ref="C50:AR50" si="54">C49/C70</f>
        <v>0.10300443664704195</v>
      </c>
      <c r="D50" s="42">
        <f t="shared" si="54"/>
        <v>9.0459681561376473E-2</v>
      </c>
      <c r="E50" s="42">
        <f t="shared" si="54"/>
        <v>8.6640623525637395E-2</v>
      </c>
      <c r="F50" s="42">
        <f t="shared" si="54"/>
        <v>8.9474410263484613E-2</v>
      </c>
      <c r="G50" s="42">
        <f t="shared" si="54"/>
        <v>9.2868802197137848E-2</v>
      </c>
      <c r="H50" s="42">
        <f t="shared" si="54"/>
        <v>8.215376592416003E-2</v>
      </c>
      <c r="I50" s="42">
        <f t="shared" si="54"/>
        <v>7.3472429210134124E-2</v>
      </c>
      <c r="J50" s="42">
        <f t="shared" si="54"/>
        <v>8.083891686159457E-2</v>
      </c>
      <c r="K50" s="42">
        <f t="shared" si="54"/>
        <v>0.10593657886337608</v>
      </c>
      <c r="L50" s="42">
        <f t="shared" si="54"/>
        <v>8.3736298018973615E-2</v>
      </c>
      <c r="M50" s="42">
        <f t="shared" si="54"/>
        <v>6.8200187867269585E-2</v>
      </c>
      <c r="N50" s="42">
        <f t="shared" si="54"/>
        <v>8.0950419494005679E-2</v>
      </c>
      <c r="O50" s="42">
        <f t="shared" si="54"/>
        <v>0.20903893010566482</v>
      </c>
      <c r="P50" s="42">
        <f t="shared" si="54"/>
        <v>8.3264882625048636E-2</v>
      </c>
      <c r="Q50" s="42">
        <f t="shared" si="54"/>
        <v>8.6309440705888918E-2</v>
      </c>
      <c r="R50" s="42">
        <f t="shared" si="54"/>
        <v>9.1503026268752383E-2</v>
      </c>
      <c r="S50" s="42">
        <f t="shared" si="54"/>
        <v>8.4617323500475655E-2</v>
      </c>
      <c r="T50" s="42">
        <f t="shared" si="54"/>
        <v>9.1480728230219785E-2</v>
      </c>
      <c r="U50" s="42">
        <f t="shared" si="54"/>
        <v>5.445026178010471E-2</v>
      </c>
      <c r="V50" s="42">
        <f t="shared" si="54"/>
        <v>8.8056947007645658E-2</v>
      </c>
      <c r="W50" s="42">
        <f t="shared" si="54"/>
        <v>9.6527867223581795E-2</v>
      </c>
      <c r="X50" s="42">
        <f t="shared" si="54"/>
        <v>9.6716754972639624E-2</v>
      </c>
      <c r="Y50" s="42">
        <f t="shared" si="54"/>
        <v>7.6178522291148715E-2</v>
      </c>
      <c r="Z50" s="42">
        <f t="shared" si="54"/>
        <v>9.7726414998112993E-2</v>
      </c>
      <c r="AA50" s="42">
        <f t="shared" si="54"/>
        <v>5.701557199493195E-2</v>
      </c>
      <c r="AB50" s="42">
        <f t="shared" si="54"/>
        <v>8.9250374088912482E-2</v>
      </c>
      <c r="AC50" s="42">
        <f t="shared" si="54"/>
        <v>7.7906869948567228E-2</v>
      </c>
      <c r="AD50" s="42">
        <f t="shared" si="54"/>
        <v>0.10379118743283104</v>
      </c>
      <c r="AE50" s="42">
        <f t="shared" si="54"/>
        <v>9.573373094127266E-2</v>
      </c>
      <c r="AF50" s="42">
        <f t="shared" si="54"/>
        <v>8.920436620606978E-2</v>
      </c>
      <c r="AG50" s="42">
        <f t="shared" si="54"/>
        <v>7.4241711732894428E-2</v>
      </c>
      <c r="AH50" s="42">
        <f t="shared" si="54"/>
        <v>7.9267310789049916E-2</v>
      </c>
      <c r="AI50" s="42">
        <f t="shared" si="54"/>
        <v>9.5032175032175037E-2</v>
      </c>
      <c r="AJ50" s="42">
        <f t="shared" si="54"/>
        <v>8.4864391951006118E-2</v>
      </c>
      <c r="AK50" s="42">
        <f t="shared" si="54"/>
        <v>0.11516699033781677</v>
      </c>
      <c r="AL50" s="42">
        <f t="shared" si="54"/>
        <v>7.6006617189515707E-2</v>
      </c>
      <c r="AM50" s="42">
        <f t="shared" si="54"/>
        <v>7.3346966598500346E-2</v>
      </c>
      <c r="AN50" s="42">
        <f t="shared" si="54"/>
        <v>0.11437645534105717</v>
      </c>
      <c r="AO50" s="42">
        <f t="shared" si="54"/>
        <v>9.3553530066480164E-2</v>
      </c>
      <c r="AP50" s="42">
        <f t="shared" si="54"/>
        <v>7.8276312703146472E-2</v>
      </c>
      <c r="AQ50" s="42">
        <f t="shared" si="54"/>
        <v>7.2037066709394859E-2</v>
      </c>
      <c r="AR50" s="42">
        <f t="shared" si="54"/>
        <v>8.1314261010131395E-2</v>
      </c>
      <c r="AS50" s="17"/>
      <c r="AT50" s="17"/>
    </row>
    <row r="51" spans="1:47" ht="15" x14ac:dyDescent="0.25">
      <c r="A51" s="3" t="s">
        <v>119</v>
      </c>
      <c r="B51" s="8">
        <f t="shared" si="0"/>
        <v>3976801</v>
      </c>
      <c r="C51" s="40">
        <v>66548</v>
      </c>
      <c r="D51" s="13">
        <v>96058</v>
      </c>
      <c r="E51" s="13">
        <v>115487</v>
      </c>
      <c r="F51" s="13">
        <v>93857</v>
      </c>
      <c r="G51" s="13">
        <v>118316</v>
      </c>
      <c r="H51" s="13">
        <v>49245</v>
      </c>
      <c r="I51" s="13">
        <v>48125</v>
      </c>
      <c r="J51" s="13">
        <v>58341</v>
      </c>
      <c r="K51" s="13">
        <v>124152</v>
      </c>
      <c r="L51" s="13">
        <v>67087</v>
      </c>
      <c r="M51" s="13">
        <v>40917</v>
      </c>
      <c r="N51" s="13">
        <v>54419</v>
      </c>
      <c r="O51" s="13">
        <v>179890</v>
      </c>
      <c r="P51" s="13">
        <v>164683</v>
      </c>
      <c r="Q51" s="13">
        <v>39126</v>
      </c>
      <c r="R51" s="13">
        <v>77507</v>
      </c>
      <c r="S51" s="13">
        <v>109291</v>
      </c>
      <c r="T51" s="13">
        <v>111694</v>
      </c>
      <c r="U51" s="13">
        <v>41621</v>
      </c>
      <c r="V51" s="13">
        <v>56921</v>
      </c>
      <c r="W51" s="13">
        <v>54947</v>
      </c>
      <c r="X51" s="13">
        <v>86023</v>
      </c>
      <c r="Y51" s="13">
        <v>40643</v>
      </c>
      <c r="Z51" s="13">
        <v>137472</v>
      </c>
      <c r="AA51" s="13">
        <v>109605</v>
      </c>
      <c r="AB51" s="13">
        <v>88343</v>
      </c>
      <c r="AC51" s="13">
        <v>35139</v>
      </c>
      <c r="AD51" s="13">
        <v>638372</v>
      </c>
      <c r="AE51" s="13">
        <v>105180</v>
      </c>
      <c r="AF51" s="13">
        <v>73874</v>
      </c>
      <c r="AG51" s="13">
        <v>53743</v>
      </c>
      <c r="AH51" s="13">
        <v>152951</v>
      </c>
      <c r="AI51" s="13">
        <v>39651</v>
      </c>
      <c r="AJ51" s="13">
        <v>63737</v>
      </c>
      <c r="AK51" s="13">
        <v>91966</v>
      </c>
      <c r="AL51" s="40">
        <v>88362</v>
      </c>
      <c r="AM51" s="13">
        <v>41473</v>
      </c>
      <c r="AN51" s="40">
        <v>176166</v>
      </c>
      <c r="AO51" s="13">
        <v>34091</v>
      </c>
      <c r="AP51" s="13">
        <v>60821</v>
      </c>
      <c r="AQ51" s="13">
        <v>43085</v>
      </c>
      <c r="AR51" s="13">
        <v>47872</v>
      </c>
      <c r="AS51" s="8">
        <f t="shared" si="1"/>
        <v>94685.738095238092</v>
      </c>
      <c r="AT51" s="8">
        <f t="shared" si="2"/>
        <v>94787.076409942965</v>
      </c>
    </row>
    <row r="52" spans="1:47" s="16" customFormat="1" x14ac:dyDescent="0.2">
      <c r="A52" s="16" t="s">
        <v>186</v>
      </c>
      <c r="B52" s="8">
        <f t="shared" si="0"/>
        <v>7.7317125679264187</v>
      </c>
      <c r="C52" s="64">
        <f>C51/C2</f>
        <v>0.19813323409006325</v>
      </c>
      <c r="D52" s="64">
        <f t="shared" ref="D52:AQ52" si="55">D51/D2</f>
        <v>0.22524556874166099</v>
      </c>
      <c r="E52" s="64">
        <f t="shared" si="55"/>
        <v>0.19239624426911184</v>
      </c>
      <c r="F52" s="64">
        <f t="shared" si="55"/>
        <v>0.1553517457353871</v>
      </c>
      <c r="G52" s="64">
        <f t="shared" si="55"/>
        <v>0.20686242798821586</v>
      </c>
      <c r="H52" s="64">
        <f t="shared" si="55"/>
        <v>0.1738815719783906</v>
      </c>
      <c r="I52" s="64">
        <f t="shared" si="55"/>
        <v>0.12053579255570945</v>
      </c>
      <c r="J52" s="64">
        <f t="shared" si="55"/>
        <v>0.18931065365245833</v>
      </c>
      <c r="K52" s="64">
        <f t="shared" si="55"/>
        <v>0.22532736825866403</v>
      </c>
      <c r="L52" s="64">
        <f t="shared" si="55"/>
        <v>0.15371414169187059</v>
      </c>
      <c r="M52" s="64">
        <f t="shared" si="55"/>
        <v>0.13699093356189149</v>
      </c>
      <c r="N52" s="64">
        <f t="shared" si="55"/>
        <v>0.19018113320961896</v>
      </c>
      <c r="O52" s="64">
        <f t="shared" si="55"/>
        <v>0.25674180956662601</v>
      </c>
      <c r="P52" s="64">
        <f t="shared" si="55"/>
        <v>0.24099751367915487</v>
      </c>
      <c r="Q52" s="64">
        <f t="shared" si="55"/>
        <v>0.18847183953448043</v>
      </c>
      <c r="R52" s="64">
        <f t="shared" si="55"/>
        <v>0.15211439539498087</v>
      </c>
      <c r="S52" s="64">
        <f t="shared" si="55"/>
        <v>0.16906203834760347</v>
      </c>
      <c r="T52" s="64">
        <f t="shared" si="55"/>
        <v>0.2129232481975851</v>
      </c>
      <c r="U52" s="64">
        <f t="shared" si="55"/>
        <v>0.15045620174094104</v>
      </c>
      <c r="V52" s="64">
        <f t="shared" si="55"/>
        <v>0.17175091124146089</v>
      </c>
      <c r="W52" s="64">
        <f t="shared" si="55"/>
        <v>0.17774262627046822</v>
      </c>
      <c r="X52" s="64">
        <f t="shared" si="55"/>
        <v>0.21316354192995238</v>
      </c>
      <c r="Y52" s="64">
        <f t="shared" si="55"/>
        <v>0.1521417688918503</v>
      </c>
      <c r="Z52" s="64">
        <f t="shared" si="55"/>
        <v>0.17476824189291582</v>
      </c>
      <c r="AA52" s="64">
        <f t="shared" si="55"/>
        <v>0.25442318673717146</v>
      </c>
      <c r="AB52" s="64">
        <f t="shared" si="55"/>
        <v>0.18768788865731445</v>
      </c>
      <c r="AC52" s="64">
        <f t="shared" si="55"/>
        <v>0.13718669477629422</v>
      </c>
      <c r="AD52" s="64">
        <f t="shared" si="55"/>
        <v>0.34443256239067399</v>
      </c>
      <c r="AE52" s="64">
        <f t="shared" si="55"/>
        <v>0.19249105533340044</v>
      </c>
      <c r="AF52" s="64">
        <f t="shared" si="55"/>
        <v>0.16081519988157747</v>
      </c>
      <c r="AG52" s="64">
        <f t="shared" si="55"/>
        <v>0.12842920776936606</v>
      </c>
      <c r="AH52" s="64">
        <f t="shared" si="55"/>
        <v>0.20459893119661834</v>
      </c>
      <c r="AI52" s="64">
        <f t="shared" si="55"/>
        <v>0.1810349550734166</v>
      </c>
      <c r="AJ52" s="64">
        <f t="shared" si="55"/>
        <v>0.18746286742863194</v>
      </c>
      <c r="AK52" s="64">
        <f t="shared" si="55"/>
        <v>0.22983570668119499</v>
      </c>
      <c r="AL52" s="64">
        <f t="shared" si="55"/>
        <v>0.14002820785065687</v>
      </c>
      <c r="AM52" s="64">
        <f t="shared" si="55"/>
        <v>0.11473142284890685</v>
      </c>
      <c r="AN52" s="64">
        <f t="shared" si="55"/>
        <v>0.2532579834071067</v>
      </c>
      <c r="AO52" s="64">
        <f t="shared" si="55"/>
        <v>0.16551841332265191</v>
      </c>
      <c r="AP52" s="64">
        <f t="shared" si="55"/>
        <v>0.16741675406217055</v>
      </c>
      <c r="AQ52" s="64">
        <f t="shared" si="55"/>
        <v>0.11070627442616969</v>
      </c>
      <c r="AR52" s="64">
        <f>AR51/AR2</f>
        <v>0.14339030366203595</v>
      </c>
      <c r="AS52" s="17"/>
      <c r="AT52" s="17"/>
    </row>
    <row r="53" spans="1:47" x14ac:dyDescent="0.2">
      <c r="A53" s="1" t="s">
        <v>7</v>
      </c>
      <c r="B53" s="8">
        <f t="shared" si="0"/>
        <v>247.29906741384167</v>
      </c>
      <c r="C53" s="66">
        <f>C58/C56</f>
        <v>5.5265356774806502</v>
      </c>
      <c r="D53" s="66">
        <f t="shared" ref="D53:AR53" si="56">D58/D56</f>
        <v>4.7451940474722374</v>
      </c>
      <c r="E53" s="66">
        <f t="shared" si="56"/>
        <v>4.9641650138602058</v>
      </c>
      <c r="F53" s="66">
        <f t="shared" si="56"/>
        <v>5.3539544077117807</v>
      </c>
      <c r="G53" s="66">
        <f t="shared" si="56"/>
        <v>4.1097065731555089</v>
      </c>
      <c r="H53" s="66">
        <f t="shared" si="56"/>
        <v>4.6037499999999998</v>
      </c>
      <c r="I53" s="66">
        <f t="shared" si="56"/>
        <v>6.2750120302168497</v>
      </c>
      <c r="J53" s="66">
        <f t="shared" si="56"/>
        <v>5.9792146261539214</v>
      </c>
      <c r="K53" s="66">
        <f t="shared" si="56"/>
        <v>5.3629142651937238</v>
      </c>
      <c r="L53" s="66">
        <f t="shared" si="56"/>
        <v>5.9684376133974242</v>
      </c>
      <c r="M53" s="66">
        <f t="shared" si="56"/>
        <v>5.5764517447240243</v>
      </c>
      <c r="N53" s="66">
        <f t="shared" si="56"/>
        <v>2.7680964438229849</v>
      </c>
      <c r="O53" s="66">
        <f t="shared" si="56"/>
        <v>3.9853893516004946</v>
      </c>
      <c r="P53" s="66">
        <f t="shared" si="56"/>
        <v>3.7987200642117842</v>
      </c>
      <c r="Q53" s="66">
        <f t="shared" si="56"/>
        <v>6.1038889098037528</v>
      </c>
      <c r="R53" s="66">
        <f t="shared" si="56"/>
        <v>9.0282879212633365</v>
      </c>
      <c r="S53" s="66">
        <f t="shared" si="56"/>
        <v>4.2827877327454349</v>
      </c>
      <c r="T53" s="66">
        <f t="shared" si="56"/>
        <v>6.3909118056660272</v>
      </c>
      <c r="U53" s="66">
        <f t="shared" si="56"/>
        <v>5.5048419692973063</v>
      </c>
      <c r="V53" s="66">
        <f t="shared" si="56"/>
        <v>4.609882747068677</v>
      </c>
      <c r="W53" s="66">
        <f t="shared" si="56"/>
        <v>3.3725432670785773</v>
      </c>
      <c r="X53" s="66">
        <f t="shared" si="56"/>
        <v>4.206524792433374</v>
      </c>
      <c r="Y53" s="66">
        <f t="shared" si="56"/>
        <v>6.1009626296746289</v>
      </c>
      <c r="Z53" s="66">
        <f t="shared" si="56"/>
        <v>6.014145351155129</v>
      </c>
      <c r="AA53" s="66">
        <f t="shared" si="56"/>
        <v>6.4729973485259187</v>
      </c>
      <c r="AB53" s="66">
        <f t="shared" si="56"/>
        <v>4.5448829567175508</v>
      </c>
      <c r="AC53" s="66">
        <f t="shared" si="56"/>
        <v>3.5622170403098239</v>
      </c>
      <c r="AD53" s="66">
        <f t="shared" si="56"/>
        <v>32.955439056356489</v>
      </c>
      <c r="AE53" s="66">
        <f t="shared" si="56"/>
        <v>5.3004224930739836</v>
      </c>
      <c r="AF53" s="66">
        <f t="shared" si="56"/>
        <v>5.8647678493443971</v>
      </c>
      <c r="AG53" s="66">
        <f t="shared" si="56"/>
        <v>5.1570324043847293</v>
      </c>
      <c r="AH53" s="66">
        <f t="shared" si="56"/>
        <v>5.6504421987092179</v>
      </c>
      <c r="AI53" s="66">
        <f t="shared" si="56"/>
        <v>4.3846578782172001</v>
      </c>
      <c r="AJ53" s="66">
        <f t="shared" si="56"/>
        <v>5.8220178574240586</v>
      </c>
      <c r="AK53" s="66">
        <f t="shared" si="56"/>
        <v>3.4506832576353919</v>
      </c>
      <c r="AL53" s="66">
        <f t="shared" si="56"/>
        <v>8.2636638744419386</v>
      </c>
      <c r="AM53" s="66">
        <f t="shared" si="56"/>
        <v>4.2510287817898096</v>
      </c>
      <c r="AN53" s="66">
        <f t="shared" si="56"/>
        <v>4.8922810534949424</v>
      </c>
      <c r="AO53" s="66">
        <f t="shared" si="56"/>
        <v>3.8635712931491644</v>
      </c>
      <c r="AP53" s="66">
        <f t="shared" si="56"/>
        <v>5.7348181638501829</v>
      </c>
      <c r="AQ53" s="66">
        <f t="shared" si="56"/>
        <v>4.1714709236601024</v>
      </c>
      <c r="AR53" s="66">
        <f t="shared" si="56"/>
        <v>8.3243539975689131</v>
      </c>
      <c r="AS53" s="8">
        <f t="shared" si="1"/>
        <v>5.8880730336628968</v>
      </c>
      <c r="AT53" s="8">
        <f t="shared" si="2"/>
        <v>4.4749695059226573</v>
      </c>
    </row>
    <row r="54" spans="1:47" s="18" customFormat="1" x14ac:dyDescent="0.2">
      <c r="A54" s="18" t="s">
        <v>189</v>
      </c>
      <c r="B54" s="44"/>
      <c r="C54" s="67">
        <f>(C53-AS53)/AT53</f>
        <v>-8.0791021191038079E-2</v>
      </c>
      <c r="D54" s="67">
        <f>(D53-AS53)/AT53</f>
        <v>-0.25539369255545769</v>
      </c>
      <c r="E54" s="67">
        <f>(E53-AS53)/AT53</f>
        <v>-0.2064612995864869</v>
      </c>
      <c r="F54" s="67">
        <f>(F53-AS53)/AT53</f>
        <v>-0.1193569308671726</v>
      </c>
      <c r="G54" s="67">
        <f>(G53-AS53)/AT53</f>
        <v>-0.39740303440139779</v>
      </c>
      <c r="H54" s="67">
        <f>(H53-AS53)/AT53</f>
        <v>-0.28700151631493476</v>
      </c>
      <c r="I54" s="67">
        <f>(I53-AS53)/AT53</f>
        <v>8.6467404088862748E-2</v>
      </c>
      <c r="J54" s="67">
        <f>(J53-AS53)/AT53</f>
        <v>2.0366975097908038E-2</v>
      </c>
      <c r="K54" s="67">
        <f>(K53-AS53)/AT53</f>
        <v>-0.11735471443417016</v>
      </c>
      <c r="L54" s="67">
        <f>(L53-AS53)/AT53</f>
        <v>1.7958687680030942E-2</v>
      </c>
      <c r="M54" s="67">
        <f>(M53-AS53)/AT53</f>
        <v>-6.9636516746413427E-2</v>
      </c>
      <c r="N54" s="67">
        <f>(N53-AS53)/AT53</f>
        <v>-0.69720622357551232</v>
      </c>
      <c r="O54" s="67">
        <f>(O53-AS53)/AT53</f>
        <v>-0.42518360841212111</v>
      </c>
      <c r="P54" s="67">
        <f>(P53-AS53)/AT53</f>
        <v>-0.46689769990294627</v>
      </c>
      <c r="Q54" s="67">
        <f>(Q53-AS53)/AT53</f>
        <v>4.8227340064601991E-2</v>
      </c>
      <c r="R54" s="67">
        <f>(R53-AS53)/AT53</f>
        <v>0.70172877903287179</v>
      </c>
      <c r="S54" s="67">
        <f>(S53-AS53)/AT53</f>
        <v>-0.35872541674146702</v>
      </c>
      <c r="T54" s="67">
        <f>(T53-AS53)/AT53</f>
        <v>0.11236697173860501</v>
      </c>
      <c r="U54" s="67">
        <f>(U53-AS53)/AT53</f>
        <v>-8.5638810244043267E-2</v>
      </c>
      <c r="V54" s="67">
        <f>(V53-AS53)/AT53</f>
        <v>-0.285631060703883</v>
      </c>
      <c r="W54" s="67">
        <f>(W53-AS53)/AT53</f>
        <v>-0.56213338733481788</v>
      </c>
      <c r="X54" s="67">
        <f>(X53-AS53)/AT53</f>
        <v>-0.37576753070696473</v>
      </c>
      <c r="Y54" s="67">
        <f>(Y53-AS53)/AT53</f>
        <v>4.7573418261279997E-2</v>
      </c>
      <c r="Z54" s="67">
        <f>(Z53-AS53)/AT53</f>
        <v>2.8172776892753021E-2</v>
      </c>
      <c r="AA54" s="67">
        <f>(AA53-AS53)/AT53</f>
        <v>0.13071023480469979</v>
      </c>
      <c r="AB54" s="67">
        <f>(AB53-AS53)/AT53</f>
        <v>-0.30015625249906697</v>
      </c>
      <c r="AC54" s="67">
        <f>(AC53-AS53)/AT53</f>
        <v>-0.51974789778450647</v>
      </c>
      <c r="AD54" s="67">
        <f>(AD53-AS53)/AT53</f>
        <v>6.0486146300817731</v>
      </c>
      <c r="AE54" s="67">
        <f>(AE53-AS53)/AT53</f>
        <v>-0.13131945140880918</v>
      </c>
      <c r="AF54" s="67">
        <f>(AF53-AS53)/AT53</f>
        <v>-5.2078979058192715E-3</v>
      </c>
      <c r="AG54" s="67">
        <f>(AG53-AS53)/AT53</f>
        <v>-0.1633621476773483</v>
      </c>
      <c r="AH54" s="67">
        <f>(AH53-AS53)/AT53</f>
        <v>-5.3102224414975925E-2</v>
      </c>
      <c r="AI54" s="67">
        <f>(AI53-AS53)/AT53</f>
        <v>-0.33596098329964369</v>
      </c>
      <c r="AJ54" s="67">
        <f>(AJ53-AS53)/AT53</f>
        <v>-1.4761033824121845E-2</v>
      </c>
      <c r="AK54" s="67">
        <f>(AK53-AS53)/AT53</f>
        <v>-0.54467181794235697</v>
      </c>
      <c r="AL54" s="67">
        <f>(AL53-AS53)/AT53</f>
        <v>0.53086190590459414</v>
      </c>
      <c r="AM54" s="67">
        <f>(AM53-AS53)/AT53</f>
        <v>-0.36582243738341597</v>
      </c>
      <c r="AN54" s="67">
        <f>(AN53-AS53)/AT53</f>
        <v>-0.22252486387896409</v>
      </c>
      <c r="AO54" s="67">
        <f>(AO53-AS53)/AT53</f>
        <v>-0.45240570641527023</v>
      </c>
      <c r="AP54" s="67">
        <f>(AP53-AS53)/AT53</f>
        <v>-3.4247131653049219E-2</v>
      </c>
      <c r="AQ54" s="67">
        <f>(AQ53-AS53)/AT53</f>
        <v>-0.38360085085068357</v>
      </c>
      <c r="AR54" s="67">
        <f>(AR53-AS53)/AT53</f>
        <v>0.54442403700887332</v>
      </c>
      <c r="AS54" s="44"/>
      <c r="AT54" s="44"/>
    </row>
    <row r="55" spans="1:47" x14ac:dyDescent="0.2">
      <c r="A55" s="2" t="s">
        <v>101</v>
      </c>
      <c r="B55" s="8">
        <f t="shared" si="0"/>
        <v>23839071</v>
      </c>
      <c r="C55" s="39">
        <v>624157</v>
      </c>
      <c r="D55" s="4">
        <v>775409</v>
      </c>
      <c r="E55" s="4">
        <v>682631</v>
      </c>
      <c r="F55" s="4">
        <v>662052</v>
      </c>
      <c r="G55" s="4">
        <v>754427</v>
      </c>
      <c r="H55" s="4">
        <v>535520</v>
      </c>
      <c r="I55" s="4">
        <v>498569</v>
      </c>
      <c r="J55" s="4">
        <v>476576</v>
      </c>
      <c r="K55" s="4">
        <v>536309</v>
      </c>
      <c r="L55" s="4">
        <v>610255</v>
      </c>
      <c r="M55" s="4">
        <v>508785</v>
      </c>
      <c r="N55" s="4">
        <v>851976</v>
      </c>
      <c r="O55" s="4">
        <v>667440</v>
      </c>
      <c r="P55" s="4">
        <v>707129</v>
      </c>
      <c r="Q55" s="4">
        <v>370980</v>
      </c>
      <c r="R55" s="4">
        <v>405427</v>
      </c>
      <c r="S55" s="4">
        <v>741401</v>
      </c>
      <c r="T55" s="4">
        <v>446632</v>
      </c>
      <c r="U55" s="4">
        <v>352602</v>
      </c>
      <c r="V55" s="4">
        <v>560174</v>
      </c>
      <c r="W55" s="4">
        <v>663890</v>
      </c>
      <c r="X55" s="4">
        <v>706267</v>
      </c>
      <c r="Y55" s="4">
        <v>445289</v>
      </c>
      <c r="Z55" s="4">
        <v>547558</v>
      </c>
      <c r="AA55" s="4">
        <v>158328</v>
      </c>
      <c r="AB55" s="4">
        <v>630436</v>
      </c>
      <c r="AC55" s="4">
        <v>493289</v>
      </c>
      <c r="AD55" s="4">
        <v>23787</v>
      </c>
      <c r="AE55" s="4">
        <v>671388</v>
      </c>
      <c r="AF55" s="4">
        <v>589614</v>
      </c>
      <c r="AG55" s="4">
        <v>549828</v>
      </c>
      <c r="AH55" s="4">
        <v>471587</v>
      </c>
      <c r="AI55" s="4">
        <v>386438</v>
      </c>
      <c r="AJ55" s="4">
        <v>441785</v>
      </c>
      <c r="AK55" s="4">
        <v>543248</v>
      </c>
      <c r="AL55" s="39">
        <v>855350</v>
      </c>
      <c r="AM55" s="4">
        <v>578978</v>
      </c>
      <c r="AN55" s="39">
        <v>869665</v>
      </c>
      <c r="AO55" s="4">
        <v>849875</v>
      </c>
      <c r="AP55" s="4">
        <v>576477</v>
      </c>
      <c r="AQ55" s="4">
        <v>531840</v>
      </c>
      <c r="AR55" s="4">
        <v>485703</v>
      </c>
      <c r="AS55" s="8">
        <f t="shared" si="1"/>
        <v>567596.92857142852</v>
      </c>
      <c r="AT55" s="8">
        <f t="shared" si="2"/>
        <v>173815.26841692711</v>
      </c>
      <c r="AU55" s="3" t="s">
        <v>101</v>
      </c>
    </row>
    <row r="56" spans="1:47" x14ac:dyDescent="0.2">
      <c r="A56" s="2" t="s">
        <v>102</v>
      </c>
      <c r="B56" s="8">
        <f t="shared" si="0"/>
        <v>14630072</v>
      </c>
      <c r="C56" s="39">
        <v>323131</v>
      </c>
      <c r="D56" s="4">
        <v>494647</v>
      </c>
      <c r="E56" s="4">
        <v>342347</v>
      </c>
      <c r="F56" s="4">
        <v>320756</v>
      </c>
      <c r="G56" s="4">
        <v>487072</v>
      </c>
      <c r="H56" s="4">
        <v>297600</v>
      </c>
      <c r="I56" s="4">
        <v>392761</v>
      </c>
      <c r="J56" s="4">
        <v>388783</v>
      </c>
      <c r="K56" s="4">
        <v>281251</v>
      </c>
      <c r="L56" s="4">
        <v>402346</v>
      </c>
      <c r="M56" s="4">
        <v>425798</v>
      </c>
      <c r="N56" s="4">
        <v>396915</v>
      </c>
      <c r="O56" s="4">
        <v>432835</v>
      </c>
      <c r="P56" s="4">
        <v>558153</v>
      </c>
      <c r="Q56" s="4">
        <v>185939</v>
      </c>
      <c r="R56" s="4">
        <v>247915</v>
      </c>
      <c r="S56" s="4">
        <v>585135</v>
      </c>
      <c r="T56" s="4">
        <v>358311</v>
      </c>
      <c r="U56" s="4">
        <v>275611</v>
      </c>
      <c r="V56" s="4">
        <v>238800</v>
      </c>
      <c r="W56" s="4">
        <v>395393</v>
      </c>
      <c r="X56" s="4">
        <v>281235</v>
      </c>
      <c r="Y56" s="4">
        <v>374495</v>
      </c>
      <c r="Z56" s="4">
        <v>381256</v>
      </c>
      <c r="AA56" s="4">
        <v>101453</v>
      </c>
      <c r="AB56" s="4">
        <v>305528</v>
      </c>
      <c r="AC56" s="4">
        <v>293328</v>
      </c>
      <c r="AD56" s="4">
        <v>3052</v>
      </c>
      <c r="AE56" s="4">
        <v>411131</v>
      </c>
      <c r="AF56" s="4">
        <v>281649</v>
      </c>
      <c r="AG56" s="4">
        <v>436515</v>
      </c>
      <c r="AH56" s="4">
        <v>269449</v>
      </c>
      <c r="AI56" s="4">
        <v>238950</v>
      </c>
      <c r="AJ56" s="4">
        <v>317515</v>
      </c>
      <c r="AK56" s="4">
        <v>303619</v>
      </c>
      <c r="AL56" s="39">
        <v>347632</v>
      </c>
      <c r="AM56" s="4">
        <v>497919</v>
      </c>
      <c r="AN56" s="39">
        <v>691299</v>
      </c>
      <c r="AO56" s="4">
        <v>363941</v>
      </c>
      <c r="AP56" s="4">
        <v>242856</v>
      </c>
      <c r="AQ56" s="4">
        <v>400721</v>
      </c>
      <c r="AR56" s="4">
        <v>255030</v>
      </c>
      <c r="AS56" s="8">
        <f t="shared" si="1"/>
        <v>348335.04761904763</v>
      </c>
      <c r="AT56" s="8">
        <f t="shared" si="2"/>
        <v>122849.00625444629</v>
      </c>
      <c r="AU56" s="3" t="s">
        <v>102</v>
      </c>
    </row>
    <row r="57" spans="1:47" s="16" customFormat="1" x14ac:dyDescent="0.2">
      <c r="A57" s="16" t="s">
        <v>176</v>
      </c>
      <c r="B57" s="17"/>
      <c r="C57" s="64">
        <f t="shared" ref="C57:AR57" si="57">C56/C55</f>
        <v>0.51770788439447124</v>
      </c>
      <c r="D57" s="64">
        <f t="shared" si="57"/>
        <v>0.63791753771235571</v>
      </c>
      <c r="E57" s="64">
        <f t="shared" si="57"/>
        <v>0.50151106527538303</v>
      </c>
      <c r="F57" s="64">
        <f t="shared" si="57"/>
        <v>0.48448762332868112</v>
      </c>
      <c r="G57" s="64">
        <f t="shared" si="57"/>
        <v>0.6456184627538516</v>
      </c>
      <c r="H57" s="64">
        <f t="shared" si="57"/>
        <v>0.55572154167911558</v>
      </c>
      <c r="I57" s="64">
        <f t="shared" si="57"/>
        <v>0.78777661667692933</v>
      </c>
      <c r="J57" s="64">
        <f t="shared" si="57"/>
        <v>0.81578384140200089</v>
      </c>
      <c r="K57" s="64">
        <f t="shared" si="57"/>
        <v>0.52441969088715645</v>
      </c>
      <c r="L57" s="64">
        <f t="shared" si="57"/>
        <v>0.65930799419914621</v>
      </c>
      <c r="M57" s="64">
        <f t="shared" si="57"/>
        <v>0.83689181088278941</v>
      </c>
      <c r="N57" s="64">
        <f t="shared" si="57"/>
        <v>0.46587579931829065</v>
      </c>
      <c r="O57" s="64">
        <f t="shared" si="57"/>
        <v>0.64850023972192261</v>
      </c>
      <c r="P57" s="64">
        <f t="shared" si="57"/>
        <v>0.78932274026379912</v>
      </c>
      <c r="Q57" s="64">
        <f t="shared" si="57"/>
        <v>0.50121030783330633</v>
      </c>
      <c r="R57" s="64">
        <f t="shared" si="57"/>
        <v>0.61149109457436235</v>
      </c>
      <c r="S57" s="64">
        <f t="shared" si="57"/>
        <v>0.78922877093502708</v>
      </c>
      <c r="T57" s="64">
        <f t="shared" si="57"/>
        <v>0.80225107023231657</v>
      </c>
      <c r="U57" s="64">
        <f t="shared" si="57"/>
        <v>0.78164899802043097</v>
      </c>
      <c r="V57" s="64">
        <f t="shared" si="57"/>
        <v>0.4262961151356543</v>
      </c>
      <c r="W57" s="64">
        <f t="shared" si="57"/>
        <v>0.59557004925514767</v>
      </c>
      <c r="X57" s="64">
        <f t="shared" si="57"/>
        <v>0.39819926458407373</v>
      </c>
      <c r="Y57" s="64">
        <f t="shared" si="57"/>
        <v>0.84101561008693226</v>
      </c>
      <c r="Z57" s="64">
        <f t="shared" si="57"/>
        <v>0.69628422925059996</v>
      </c>
      <c r="AA57" s="64">
        <f t="shared" si="57"/>
        <v>0.64077737355363551</v>
      </c>
      <c r="AB57" s="64">
        <f t="shared" si="57"/>
        <v>0.48462968485302238</v>
      </c>
      <c r="AC57" s="64">
        <f t="shared" si="57"/>
        <v>0.59463722077727255</v>
      </c>
      <c r="AD57" s="64">
        <f t="shared" si="57"/>
        <v>0.12830537688653465</v>
      </c>
      <c r="AE57" s="64">
        <f t="shared" si="57"/>
        <v>0.61235976812215887</v>
      </c>
      <c r="AF57" s="64">
        <f t="shared" si="57"/>
        <v>0.47768370493237949</v>
      </c>
      <c r="AG57" s="64">
        <f t="shared" si="57"/>
        <v>0.79391191427137209</v>
      </c>
      <c r="AH57" s="64">
        <f t="shared" si="57"/>
        <v>0.57136647108592897</v>
      </c>
      <c r="AI57" s="64">
        <f t="shared" si="57"/>
        <v>0.61833981130220117</v>
      </c>
      <c r="AJ57" s="64">
        <f t="shared" si="57"/>
        <v>0.71870932693504763</v>
      </c>
      <c r="AK57" s="64">
        <f t="shared" si="57"/>
        <v>0.55889575295261096</v>
      </c>
      <c r="AL57" s="64">
        <f t="shared" si="57"/>
        <v>0.4064207634301748</v>
      </c>
      <c r="AM57" s="64">
        <f t="shared" si="57"/>
        <v>0.85999640746280515</v>
      </c>
      <c r="AN57" s="64">
        <f t="shared" si="57"/>
        <v>0.79490263492264268</v>
      </c>
      <c r="AO57" s="64">
        <f t="shared" si="57"/>
        <v>0.42822885718488013</v>
      </c>
      <c r="AP57" s="64">
        <f t="shared" si="57"/>
        <v>0.42127613070426051</v>
      </c>
      <c r="AQ57" s="64">
        <f t="shared" si="57"/>
        <v>0.7534615673886883</v>
      </c>
      <c r="AR57" s="64">
        <f t="shared" si="57"/>
        <v>0.52507396495389158</v>
      </c>
      <c r="AS57" s="17"/>
      <c r="AT57" s="17"/>
    </row>
    <row r="58" spans="1:47" x14ac:dyDescent="0.2">
      <c r="A58" s="2" t="s">
        <v>103</v>
      </c>
      <c r="B58" s="8">
        <f t="shared" si="0"/>
        <v>74524454</v>
      </c>
      <c r="C58" s="39">
        <v>1785795</v>
      </c>
      <c r="D58" s="4">
        <v>2347196</v>
      </c>
      <c r="E58" s="4">
        <v>1699467</v>
      </c>
      <c r="F58" s="4">
        <v>1717313</v>
      </c>
      <c r="G58" s="4">
        <v>2001723</v>
      </c>
      <c r="H58" s="4">
        <v>1370076</v>
      </c>
      <c r="I58" s="4">
        <v>2464580</v>
      </c>
      <c r="J58" s="4">
        <v>2324617</v>
      </c>
      <c r="K58" s="4">
        <v>1508325</v>
      </c>
      <c r="L58" s="4">
        <v>2401377</v>
      </c>
      <c r="M58" s="4">
        <v>2374442</v>
      </c>
      <c r="N58" s="4">
        <v>1098699</v>
      </c>
      <c r="O58" s="4">
        <v>1725016</v>
      </c>
      <c r="P58" s="4">
        <v>2120267</v>
      </c>
      <c r="Q58" s="4">
        <v>1134951</v>
      </c>
      <c r="R58" s="4">
        <v>2238248</v>
      </c>
      <c r="S58" s="4">
        <v>2506009</v>
      </c>
      <c r="T58" s="4">
        <v>2289934</v>
      </c>
      <c r="U58" s="4">
        <v>1517195</v>
      </c>
      <c r="V58" s="4">
        <v>1100840</v>
      </c>
      <c r="W58" s="4">
        <v>1333480</v>
      </c>
      <c r="X58" s="4">
        <v>1183022</v>
      </c>
      <c r="Y58" s="4">
        <v>2284780</v>
      </c>
      <c r="Z58" s="4">
        <v>2292929</v>
      </c>
      <c r="AA58" s="4">
        <v>656705</v>
      </c>
      <c r="AB58" s="4">
        <v>1388589</v>
      </c>
      <c r="AC58" s="4">
        <v>1044898</v>
      </c>
      <c r="AD58" s="4">
        <v>100580</v>
      </c>
      <c r="AE58" s="4">
        <v>2179168</v>
      </c>
      <c r="AF58" s="4">
        <v>1651806</v>
      </c>
      <c r="AG58" s="4">
        <v>2251122</v>
      </c>
      <c r="AH58" s="4">
        <v>1522506</v>
      </c>
      <c r="AI58" s="4">
        <v>1047714</v>
      </c>
      <c r="AJ58" s="4">
        <v>1848578</v>
      </c>
      <c r="AK58" s="4">
        <v>1047693</v>
      </c>
      <c r="AL58" s="39">
        <v>2872714</v>
      </c>
      <c r="AM58" s="4">
        <v>2116668</v>
      </c>
      <c r="AN58" s="39">
        <v>3382029</v>
      </c>
      <c r="AO58" s="4">
        <v>1406112</v>
      </c>
      <c r="AP58" s="4">
        <v>1392735</v>
      </c>
      <c r="AQ58" s="4">
        <v>1671596</v>
      </c>
      <c r="AR58" s="4">
        <v>2122960</v>
      </c>
      <c r="AS58" s="8">
        <f t="shared" si="1"/>
        <v>1774391.7619047619</v>
      </c>
      <c r="AT58" s="8">
        <f t="shared" si="2"/>
        <v>631235.92438697105</v>
      </c>
      <c r="AU58" s="3" t="s">
        <v>103</v>
      </c>
    </row>
    <row r="59" spans="1:47" s="76" customFormat="1" x14ac:dyDescent="0.2">
      <c r="A59" s="72" t="s">
        <v>207</v>
      </c>
      <c r="B59" s="73">
        <f t="shared" si="0"/>
        <v>1.042558261308618</v>
      </c>
      <c r="C59" s="74">
        <f t="shared" ref="C59:AR59" si="58">((C61/C2)+C62)/2</f>
        <v>3.8627837737253444E-2</v>
      </c>
      <c r="D59" s="74">
        <f t="shared" si="58"/>
        <v>4.5786154120325752E-2</v>
      </c>
      <c r="E59" s="74">
        <f t="shared" si="58"/>
        <v>1.5594839535131676E-2</v>
      </c>
      <c r="F59" s="74">
        <f t="shared" si="58"/>
        <v>1.8418066135017661E-2</v>
      </c>
      <c r="G59" s="74">
        <f t="shared" si="58"/>
        <v>3.1063287321555017E-2</v>
      </c>
      <c r="H59" s="74">
        <f t="shared" si="58"/>
        <v>2.4074820804350132E-2</v>
      </c>
      <c r="I59" s="74">
        <f t="shared" si="58"/>
        <v>2.9629502403201932E-2</v>
      </c>
      <c r="J59" s="74">
        <f t="shared" si="58"/>
        <v>1.2997248325632108E-2</v>
      </c>
      <c r="K59" s="74">
        <f t="shared" si="58"/>
        <v>3.7171960216702812E-2</v>
      </c>
      <c r="L59" s="74">
        <f t="shared" si="58"/>
        <v>1.500430757950692E-2</v>
      </c>
      <c r="M59" s="74">
        <f t="shared" si="58"/>
        <v>1.8573221196984104E-2</v>
      </c>
      <c r="N59" s="74">
        <f t="shared" si="58"/>
        <v>1.9560405112129253E-2</v>
      </c>
      <c r="O59" s="74">
        <f t="shared" si="58"/>
        <v>4.3344005337786248E-2</v>
      </c>
      <c r="P59" s="74">
        <f t="shared" si="58"/>
        <v>4.0689138187634546E-2</v>
      </c>
      <c r="Q59" s="74">
        <f t="shared" si="58"/>
        <v>2.8953457677411896E-2</v>
      </c>
      <c r="R59" s="74">
        <f t="shared" si="58"/>
        <v>2.5877893592342761E-2</v>
      </c>
      <c r="S59" s="74">
        <f t="shared" si="58"/>
        <v>2.4124517561160484E-2</v>
      </c>
      <c r="T59" s="74">
        <f t="shared" si="58"/>
        <v>2.2603295245284746E-2</v>
      </c>
      <c r="U59" s="74">
        <f t="shared" si="58"/>
        <v>1.1503412475780097E-2</v>
      </c>
      <c r="V59" s="74">
        <f t="shared" si="58"/>
        <v>1.626177372245154E-2</v>
      </c>
      <c r="W59" s="74">
        <f t="shared" si="58"/>
        <v>1.9094922008940991E-2</v>
      </c>
      <c r="X59" s="74">
        <f t="shared" si="58"/>
        <v>2.5746326390024631E-2</v>
      </c>
      <c r="Y59" s="74">
        <f t="shared" si="58"/>
        <v>1.0909739873249506E-2</v>
      </c>
      <c r="Z59" s="74">
        <f t="shared" si="58"/>
        <v>2.4228628164902948E-2</v>
      </c>
      <c r="AA59" s="74">
        <f t="shared" si="58"/>
        <v>4.1752185479041221E-2</v>
      </c>
      <c r="AB59" s="74">
        <f t="shared" si="58"/>
        <v>2.6861690578319962E-2</v>
      </c>
      <c r="AC59" s="74">
        <f t="shared" si="58"/>
        <v>9.7482626688529701E-3</v>
      </c>
      <c r="AD59" s="74">
        <f t="shared" si="58"/>
        <v>4.2839451991526931E-2</v>
      </c>
      <c r="AE59" s="74">
        <f t="shared" si="58"/>
        <v>3.6056234730012904E-2</v>
      </c>
      <c r="AF59" s="74">
        <f t="shared" si="58"/>
        <v>1.9482510906193674E-2</v>
      </c>
      <c r="AG59" s="74">
        <f t="shared" si="58"/>
        <v>1.8776057199663534E-2</v>
      </c>
      <c r="AH59" s="74">
        <f t="shared" si="58"/>
        <v>3.0759890444309192E-2</v>
      </c>
      <c r="AI59" s="74">
        <f t="shared" si="58"/>
        <v>3.0638048798305208E-2</v>
      </c>
      <c r="AJ59" s="74">
        <f t="shared" si="58"/>
        <v>2.389565232736663E-2</v>
      </c>
      <c r="AK59" s="74">
        <f t="shared" si="58"/>
        <v>1.9749179033233533E-2</v>
      </c>
      <c r="AL59" s="74">
        <f t="shared" si="58"/>
        <v>3.7275335562493066E-2</v>
      </c>
      <c r="AM59" s="74">
        <f t="shared" si="58"/>
        <v>1.7214803626213419E-2</v>
      </c>
      <c r="AN59" s="74">
        <f t="shared" si="58"/>
        <v>2.7528200874354335E-2</v>
      </c>
      <c r="AO59" s="74">
        <f t="shared" si="58"/>
        <v>7.7786152987158012E-3</v>
      </c>
      <c r="AP59" s="74">
        <f t="shared" si="58"/>
        <v>1.1438313913639479E-2</v>
      </c>
      <c r="AQ59" s="74">
        <f t="shared" si="58"/>
        <v>1.5513880359625164E-2</v>
      </c>
      <c r="AR59" s="74">
        <f t="shared" si="58"/>
        <v>2.5411186791989407E-2</v>
      </c>
      <c r="AS59" s="75">
        <f t="shared" ref="AS59" si="59">B59/42</f>
        <v>2.4822815745443285E-2</v>
      </c>
      <c r="AT59" s="75">
        <f t="shared" ref="AT59" si="60">STDEV(C59:AR59)</f>
        <v>1.0214089057063882E-2</v>
      </c>
    </row>
    <row r="60" spans="1:47" s="77" customFormat="1" x14ac:dyDescent="0.2">
      <c r="A60" s="77" t="s">
        <v>208</v>
      </c>
      <c r="B60" s="78"/>
      <c r="C60" s="79">
        <f>(C59-AS59)/AT59</f>
        <v>1.3515666365041972</v>
      </c>
      <c r="D60" s="79">
        <f>(D59-AS59)/AT59</f>
        <v>2.0523943209976805</v>
      </c>
      <c r="E60" s="79">
        <f>(E59-AS59)/AT59</f>
        <v>-0.90345562475096153</v>
      </c>
      <c r="F60" s="79">
        <f>(F59-AS59)/AT59</f>
        <v>-0.62705049609844687</v>
      </c>
      <c r="G60" s="79">
        <f>(G59-AS59)/AT59</f>
        <v>0.6109670222422755</v>
      </c>
      <c r="H60" s="79">
        <f>(H59-AS59)/AT59</f>
        <v>-7.3231683894106364E-2</v>
      </c>
      <c r="I60" s="79">
        <f>(I59-AS59)/AT59</f>
        <v>0.47059376816716009</v>
      </c>
      <c r="J60" s="79">
        <f>(J59-AS59)/AT59</f>
        <v>-1.1577701500098851</v>
      </c>
      <c r="K60" s="79">
        <f>(K59-AS59)/AT59</f>
        <v>1.2090304286821425</v>
      </c>
      <c r="L60" s="79">
        <f>(L59-AS59)/AT59</f>
        <v>-0.96127105521427381</v>
      </c>
      <c r="M60" s="79">
        <f>(M59-AS59)/AT59</f>
        <v>-0.61186019757063637</v>
      </c>
      <c r="N60" s="79">
        <f>(N59-AS59)/AT59</f>
        <v>-0.51521096046001691</v>
      </c>
      <c r="O60" s="79">
        <f>(O59-AS59)/AT59</f>
        <v>1.8132982284439785</v>
      </c>
      <c r="P60" s="79">
        <f>(P59-AS59)/AT59</f>
        <v>1.5533761604730081</v>
      </c>
      <c r="Q60" s="79">
        <f>(Q59-AS59)/AT59</f>
        <v>0.40440629691905144</v>
      </c>
      <c r="R60" s="79">
        <f>(R59-AS59)/AT59</f>
        <v>0.1032963234415704</v>
      </c>
      <c r="S60" s="79">
        <f>(S59-AS59)/AT59</f>
        <v>-6.8366173467018107E-2</v>
      </c>
      <c r="T60" s="79">
        <f>(T59-AS59)/AT59</f>
        <v>-0.21729989701074301</v>
      </c>
      <c r="U60" s="79">
        <f>(U59-AS59)/AT59</f>
        <v>-1.3040226294533555</v>
      </c>
      <c r="V60" s="79">
        <f>(V59-AS59)/AT59</f>
        <v>-0.83816011150510583</v>
      </c>
      <c r="W60" s="79">
        <f>(W59-AS59)/AT59</f>
        <v>-0.5607836102173972</v>
      </c>
      <c r="X60" s="79">
        <f>(X59-AS59)/AT59</f>
        <v>9.0415370320534066E-2</v>
      </c>
      <c r="Y60" s="79">
        <f>(Y59-AS59)/AT59</f>
        <v>-1.3621455417575141</v>
      </c>
      <c r="Z60" s="79">
        <f>(Z59-AS59)/AT59</f>
        <v>-5.8173330702399544E-2</v>
      </c>
      <c r="AA60" s="79">
        <f>(AA59-AS59)/AT59</f>
        <v>1.6574527242730359</v>
      </c>
      <c r="AB60" s="79">
        <f>(AB59-AS59)/AT59</f>
        <v>0.19961396669697407</v>
      </c>
      <c r="AC60" s="79">
        <f>(AC59-AS59)/AT59</f>
        <v>-1.47585878607207</v>
      </c>
      <c r="AD60" s="79">
        <f>(AD59-AS59)/AT59</f>
        <v>1.7639004462785313</v>
      </c>
      <c r="AE60" s="79">
        <f>(AE59-AS59)/AT59</f>
        <v>1.0997964597538716</v>
      </c>
      <c r="AF60" s="79">
        <f>(AF59-AS59)/AT59</f>
        <v>-0.52283711346303086</v>
      </c>
      <c r="AG60" s="79">
        <f>(AG59-AS59)/AT59</f>
        <v>-0.59200174504038805</v>
      </c>
      <c r="AH60" s="79">
        <f>(AH59-AS59)/AT59</f>
        <v>0.58126325957182945</v>
      </c>
      <c r="AI60" s="79">
        <f>(AI59-AS59)/AT59</f>
        <v>0.56933447714950269</v>
      </c>
      <c r="AJ60" s="79">
        <f>(AJ59-AS59)/AT59</f>
        <v>-9.0772991394219835E-2</v>
      </c>
      <c r="AK60" s="79">
        <f>(AK59-AS59)/AT59</f>
        <v>-0.49672924172331506</v>
      </c>
      <c r="AL60" s="79">
        <f>(AL59-AS59)/AT59</f>
        <v>1.2191512867648084</v>
      </c>
      <c r="AM60" s="79">
        <f>(AM59-AS59)/AT59</f>
        <v>-0.74485468813964384</v>
      </c>
      <c r="AN60" s="79">
        <f>(AN59-AS59)/AT59</f>
        <v>0.26486797929767936</v>
      </c>
      <c r="AO60" s="79">
        <f>(AO59-AS59)/AT59</f>
        <v>-1.668695108443373</v>
      </c>
      <c r="AP60" s="79">
        <f>(AP59-AS59)/AT59</f>
        <v>-1.3103960379655515</v>
      </c>
      <c r="AQ60" s="79">
        <f>(AQ59-AS59)/AT59</f>
        <v>-0.91138185048232245</v>
      </c>
      <c r="AR60" s="79">
        <f>(AR59-AS59)/AT59</f>
        <v>5.7603868857910037E-2</v>
      </c>
      <c r="AS60" s="78"/>
      <c r="AT60" s="78"/>
    </row>
    <row r="61" spans="1:47" x14ac:dyDescent="0.2">
      <c r="A61" s="3" t="s">
        <v>39</v>
      </c>
      <c r="B61" s="8">
        <f t="shared" si="0"/>
        <v>521381</v>
      </c>
      <c r="C61" s="39">
        <v>7811</v>
      </c>
      <c r="D61" s="4">
        <v>11332</v>
      </c>
      <c r="E61" s="4">
        <v>14520</v>
      </c>
      <c r="F61" s="4">
        <v>11380</v>
      </c>
      <c r="G61" s="4">
        <v>17803</v>
      </c>
      <c r="H61" s="4">
        <v>6273</v>
      </c>
      <c r="I61" s="4">
        <v>4096</v>
      </c>
      <c r="J61" s="4">
        <v>6470</v>
      </c>
      <c r="K61" s="4">
        <v>18372</v>
      </c>
      <c r="L61" s="4">
        <v>9169</v>
      </c>
      <c r="M61" s="4">
        <v>4524</v>
      </c>
      <c r="N61" s="4">
        <v>4899</v>
      </c>
      <c r="O61" s="4">
        <v>27808</v>
      </c>
      <c r="P61" s="4">
        <v>21442</v>
      </c>
      <c r="Q61" s="4">
        <v>3925</v>
      </c>
      <c r="R61" s="4">
        <v>7009</v>
      </c>
      <c r="S61" s="4">
        <v>14383</v>
      </c>
      <c r="T61" s="4">
        <v>11649</v>
      </c>
      <c r="U61" s="4">
        <v>4428</v>
      </c>
      <c r="V61" s="4">
        <v>6139</v>
      </c>
      <c r="W61" s="4">
        <v>7478</v>
      </c>
      <c r="X61" s="4">
        <v>9077</v>
      </c>
      <c r="Y61" s="4">
        <v>4226</v>
      </c>
      <c r="Z61" s="4">
        <v>15305</v>
      </c>
      <c r="AA61" s="4">
        <v>17880</v>
      </c>
      <c r="AB61" s="4">
        <v>10225</v>
      </c>
      <c r="AC61" s="4">
        <v>3457</v>
      </c>
      <c r="AD61" s="4">
        <v>110609</v>
      </c>
      <c r="AE61" s="4">
        <v>12629</v>
      </c>
      <c r="AF61" s="4">
        <v>8712</v>
      </c>
      <c r="AG61" s="4">
        <v>6508</v>
      </c>
      <c r="AH61" s="4">
        <v>16835</v>
      </c>
      <c r="AI61" s="4">
        <v>4879</v>
      </c>
      <c r="AJ61" s="4">
        <v>7409</v>
      </c>
      <c r="AK61" s="4">
        <v>10603</v>
      </c>
      <c r="AL61" s="39">
        <v>11075</v>
      </c>
      <c r="AM61" s="4">
        <v>5216</v>
      </c>
      <c r="AN61" s="39">
        <v>22994</v>
      </c>
      <c r="AO61" s="4">
        <v>4646</v>
      </c>
      <c r="AP61" s="4">
        <v>7221</v>
      </c>
      <c r="AQ61" s="4">
        <v>4681</v>
      </c>
      <c r="AR61" s="4">
        <v>6284</v>
      </c>
      <c r="AS61" s="8">
        <f t="shared" si="1"/>
        <v>12413.833333333334</v>
      </c>
      <c r="AT61" s="8">
        <f t="shared" si="2"/>
        <v>16574.169572570601</v>
      </c>
      <c r="AU61" s="3" t="s">
        <v>99</v>
      </c>
    </row>
    <row r="62" spans="1:47" x14ac:dyDescent="0.2">
      <c r="A62" s="3" t="s">
        <v>120</v>
      </c>
      <c r="B62" s="8">
        <f t="shared" si="0"/>
        <v>1.1310000000000004</v>
      </c>
      <c r="C62" s="38">
        <v>5.4000000000000006E-2</v>
      </c>
      <c r="D62" s="29">
        <v>6.5000000000000002E-2</v>
      </c>
      <c r="E62" s="29">
        <v>6.9999999999999993E-3</v>
      </c>
      <c r="F62" s="28">
        <v>1.8000000000000002E-2</v>
      </c>
      <c r="G62" s="29">
        <v>3.1E-2</v>
      </c>
      <c r="H62" s="29">
        <v>2.6000000000000002E-2</v>
      </c>
      <c r="I62" s="29">
        <v>4.9000000000000002E-2</v>
      </c>
      <c r="J62" s="29">
        <v>5.0000000000000001E-3</v>
      </c>
      <c r="K62" s="29">
        <v>4.0999999999999995E-2</v>
      </c>
      <c r="L62" s="29">
        <v>9.0000000000000011E-3</v>
      </c>
      <c r="M62" s="29">
        <v>2.2000000000000002E-2</v>
      </c>
      <c r="N62" s="29">
        <v>2.2000000000000002E-2</v>
      </c>
      <c r="O62" s="29">
        <v>4.7E-2</v>
      </c>
      <c r="P62" s="29">
        <v>0.05</v>
      </c>
      <c r="Q62" s="29">
        <v>3.9E-2</v>
      </c>
      <c r="R62" s="29">
        <v>3.7999999999999999E-2</v>
      </c>
      <c r="S62" s="29">
        <v>2.6000000000000002E-2</v>
      </c>
      <c r="T62" s="29">
        <v>2.3E-2</v>
      </c>
      <c r="U62" s="29">
        <v>6.9999999999999993E-3</v>
      </c>
      <c r="V62" s="29">
        <v>1.3999999999999999E-2</v>
      </c>
      <c r="W62" s="29">
        <v>1.3999999999999999E-2</v>
      </c>
      <c r="X62" s="29">
        <v>2.8999999999999998E-2</v>
      </c>
      <c r="Y62" s="29">
        <v>6.0000000000000001E-3</v>
      </c>
      <c r="Z62" s="29">
        <v>2.8999999999999998E-2</v>
      </c>
      <c r="AA62" s="29">
        <v>4.2000000000000003E-2</v>
      </c>
      <c r="AB62" s="29">
        <v>3.2000000000000001E-2</v>
      </c>
      <c r="AC62" s="29">
        <v>6.0000000000000001E-3</v>
      </c>
      <c r="AD62" s="29">
        <v>2.6000000000000002E-2</v>
      </c>
      <c r="AE62" s="29">
        <v>4.9000000000000002E-2</v>
      </c>
      <c r="AF62" s="29">
        <v>0.02</v>
      </c>
      <c r="AG62" s="29">
        <v>2.2000000000000002E-2</v>
      </c>
      <c r="AH62" s="29">
        <v>3.9E-2</v>
      </c>
      <c r="AI62" s="29">
        <v>3.9E-2</v>
      </c>
      <c r="AJ62" s="29">
        <v>2.6000000000000002E-2</v>
      </c>
      <c r="AK62" s="29">
        <v>1.3000000000000001E-2</v>
      </c>
      <c r="AL62" s="38">
        <v>5.7000000000000002E-2</v>
      </c>
      <c r="AM62" s="29">
        <v>0.02</v>
      </c>
      <c r="AN62" s="38">
        <v>2.2000000000000002E-2</v>
      </c>
      <c r="AO62" s="29">
        <v>-6.9999999999999993E-3</v>
      </c>
      <c r="AP62" s="29">
        <v>3.0000000000000001E-3</v>
      </c>
      <c r="AQ62" s="29">
        <v>1.9E-2</v>
      </c>
      <c r="AR62" s="29">
        <v>3.2000000000000001E-2</v>
      </c>
      <c r="AS62" s="8">
        <f t="shared" si="1"/>
        <v>2.6928571428571441E-2</v>
      </c>
      <c r="AT62" s="8">
        <f t="shared" si="2"/>
        <v>1.6481168643655911E-2</v>
      </c>
    </row>
    <row r="63" spans="1:47" x14ac:dyDescent="0.2">
      <c r="A63" s="1" t="s">
        <v>8</v>
      </c>
      <c r="B63" s="8">
        <f t="shared" si="0"/>
        <v>907.67501919830465</v>
      </c>
      <c r="C63" s="68">
        <f t="shared" ref="C63:AR63" si="61">(C65+C66)/(C2/1000)</f>
        <v>22.026051358392259</v>
      </c>
      <c r="D63" s="68">
        <f t="shared" si="61"/>
        <v>25.141924546087665</v>
      </c>
      <c r="E63" s="68">
        <f t="shared" si="61"/>
        <v>22.866910118349505</v>
      </c>
      <c r="F63" s="68">
        <f t="shared" si="61"/>
        <v>17.765220356264422</v>
      </c>
      <c r="G63" s="68">
        <f t="shared" si="61"/>
        <v>29.789056831394078</v>
      </c>
      <c r="H63" s="68">
        <f t="shared" si="61"/>
        <v>21.252780622153175</v>
      </c>
      <c r="I63" s="68">
        <f t="shared" si="61"/>
        <v>9.6002845270864281</v>
      </c>
      <c r="J63" s="68">
        <f t="shared" si="61"/>
        <v>19.693292144748455</v>
      </c>
      <c r="K63" s="68">
        <f t="shared" si="61"/>
        <v>31.770374874089132</v>
      </c>
      <c r="L63" s="68">
        <f t="shared" si="61"/>
        <v>20.117312803592704</v>
      </c>
      <c r="M63" s="68">
        <f t="shared" si="61"/>
        <v>14.35630967845616</v>
      </c>
      <c r="N63" s="68">
        <f t="shared" si="61"/>
        <v>16.310026804779429</v>
      </c>
      <c r="O63" s="68">
        <f t="shared" si="61"/>
        <v>38.106655819828305</v>
      </c>
      <c r="P63" s="68">
        <f t="shared" si="61"/>
        <v>29.920727486650108</v>
      </c>
      <c r="Q63" s="68">
        <f t="shared" si="61"/>
        <v>17.885701073238405</v>
      </c>
      <c r="R63" s="68">
        <f t="shared" si="61"/>
        <v>12.970751534254049</v>
      </c>
      <c r="S63" s="68">
        <f t="shared" si="61"/>
        <v>21.296145903427153</v>
      </c>
      <c r="T63" s="68">
        <f t="shared" si="61"/>
        <v>21.144776523426629</v>
      </c>
      <c r="U63" s="68">
        <f t="shared" si="61"/>
        <v>15.298302437895833</v>
      </c>
      <c r="V63" s="68">
        <f t="shared" si="61"/>
        <v>17.606271272358608</v>
      </c>
      <c r="W63" s="68">
        <f t="shared" si="61"/>
        <v>23.132063997308649</v>
      </c>
      <c r="X63" s="68">
        <f t="shared" si="61"/>
        <v>21.25613920317975</v>
      </c>
      <c r="Y63" s="68">
        <f t="shared" si="61"/>
        <v>14.752619422847282</v>
      </c>
      <c r="Z63" s="68">
        <f t="shared" si="61"/>
        <v>18.5457337693047</v>
      </c>
      <c r="AA63" s="68">
        <f t="shared" si="61"/>
        <v>39.580035190506919</v>
      </c>
      <c r="AB63" s="68">
        <f t="shared" si="61"/>
        <v>20.743970035543491</v>
      </c>
      <c r="AC63" s="68">
        <f t="shared" si="61"/>
        <v>12.774264074334349</v>
      </c>
      <c r="AD63" s="68">
        <f t="shared" si="61"/>
        <v>57.610815138863558</v>
      </c>
      <c r="AE63" s="68">
        <f t="shared" si="61"/>
        <v>21.96682009095651</v>
      </c>
      <c r="AF63" s="68">
        <f t="shared" si="61"/>
        <v>17.998484888064574</v>
      </c>
      <c r="AG63" s="68">
        <f t="shared" si="61"/>
        <v>14.897338839183298</v>
      </c>
      <c r="AH63" s="68">
        <f t="shared" si="61"/>
        <v>21.21153344525225</v>
      </c>
      <c r="AI63" s="68">
        <f t="shared" si="61"/>
        <v>20.842464752721163</v>
      </c>
      <c r="AJ63" s="68">
        <f t="shared" si="61"/>
        <v>20.797181159889178</v>
      </c>
      <c r="AK63" s="68">
        <f t="shared" si="61"/>
        <v>24.983880561206384</v>
      </c>
      <c r="AL63" s="68">
        <f t="shared" si="61"/>
        <v>16.583997591239719</v>
      </c>
      <c r="AM63" s="68">
        <f t="shared" si="61"/>
        <v>13.702040782452093</v>
      </c>
      <c r="AN63" s="68">
        <f t="shared" si="61"/>
        <v>31.54834897692492</v>
      </c>
      <c r="AO63" s="68">
        <f t="shared" si="61"/>
        <v>21.561915859490689</v>
      </c>
      <c r="AP63" s="68">
        <f t="shared" si="61"/>
        <v>18.830634395016666</v>
      </c>
      <c r="AQ63" s="68">
        <f t="shared" si="61"/>
        <v>11.416223216327538</v>
      </c>
      <c r="AR63" s="68">
        <f t="shared" si="61"/>
        <v>18.019637091218421</v>
      </c>
      <c r="AS63" s="8">
        <f t="shared" si="1"/>
        <v>21.611309980912015</v>
      </c>
      <c r="AT63" s="8">
        <f t="shared" si="2"/>
        <v>8.6317366696001194</v>
      </c>
    </row>
    <row r="64" spans="1:47" s="20" customFormat="1" x14ac:dyDescent="0.2">
      <c r="A64" s="18" t="s">
        <v>190</v>
      </c>
      <c r="B64" s="19"/>
      <c r="C64" s="67">
        <f>(C63-AS63)/AT63</f>
        <v>4.8048427953196284E-2</v>
      </c>
      <c r="D64" s="67">
        <f>(D63-AS63)/AT63</f>
        <v>0.40902714022892128</v>
      </c>
      <c r="E64" s="67">
        <f>(E63-AS63)/AT63</f>
        <v>0.14546321157589925</v>
      </c>
      <c r="F64" s="67">
        <f>(F63-AS63)/AT63</f>
        <v>-0.44557541221027197</v>
      </c>
      <c r="G64" s="67">
        <f>(G63-AS63)/AT63</f>
        <v>0.94740457957702173</v>
      </c>
      <c r="H64" s="67">
        <f>(H63-AS63)/AT63</f>
        <v>-4.1536178926951647E-2</v>
      </c>
      <c r="I64" s="67">
        <f>(I63-AS63)/AT63</f>
        <v>-1.3914958152195367</v>
      </c>
      <c r="J64" s="67">
        <f>(J63-AS63)/AT63</f>
        <v>-0.22220532316730371</v>
      </c>
      <c r="K64" s="67">
        <f>(K63-AS63)/AT63</f>
        <v>1.1769433292556357</v>
      </c>
      <c r="L64" s="67">
        <f>(L63-AS63)/AT63</f>
        <v>-0.17308187616299509</v>
      </c>
      <c r="M64" s="67">
        <f>(M63-AS63)/AT63</f>
        <v>-0.84050296946697234</v>
      </c>
      <c r="N64" s="67">
        <f>(N63-AS63)/AT63</f>
        <v>-0.61416182850005518</v>
      </c>
      <c r="O64" s="67">
        <f>(O63-AS63)/AT63</f>
        <v>1.9110112449341514</v>
      </c>
      <c r="P64" s="67">
        <f>(P63-AS63)/AT63</f>
        <v>0.96265882797407465</v>
      </c>
      <c r="Q64" s="67">
        <f>(Q63-AS63)/AT63</f>
        <v>-0.43161753541378667</v>
      </c>
      <c r="R64" s="67">
        <f>(R63-AS63)/AT63</f>
        <v>-1.0010220164719477</v>
      </c>
      <c r="S64" s="67">
        <f>(S63-AS63)/AT63</f>
        <v>-3.6512244238732415E-2</v>
      </c>
      <c r="T64" s="67">
        <f>(T63-AS63)/AT63</f>
        <v>-5.4048620265312097E-2</v>
      </c>
      <c r="U64" s="67">
        <f>(U63-AS63)/AT63</f>
        <v>-0.73137165609439792</v>
      </c>
      <c r="V64" s="67">
        <f>(V63-AS63)/AT63</f>
        <v>-0.4639899086192753</v>
      </c>
      <c r="W64" s="67">
        <f>(W63-AS63)/AT63</f>
        <v>0.17618169721888483</v>
      </c>
      <c r="X64" s="67">
        <f>(X63-AS63)/AT63</f>
        <v>-4.1147082137379359E-2</v>
      </c>
      <c r="Y64" s="67">
        <f>(Y63-AS63)/AT63</f>
        <v>-0.79458987462165875</v>
      </c>
      <c r="Z64" s="67">
        <f>(Z63-AS63)/AT63</f>
        <v>-0.35515173005727629</v>
      </c>
      <c r="AA64" s="67">
        <f>(AA63-AS63)/AT63</f>
        <v>2.081704516413073</v>
      </c>
      <c r="AB64" s="67">
        <f>(AB63-AS63)/AT63</f>
        <v>-0.10048266977642928</v>
      </c>
      <c r="AC64" s="67">
        <f>(AC63-AS63)/AT63</f>
        <v>-1.0237853916119359</v>
      </c>
      <c r="AD64" s="67">
        <f>(AD63-AS63)/AT63</f>
        <v>4.1705981699762962</v>
      </c>
      <c r="AE64" s="67">
        <f>(AE63-AS63)/AT63</f>
        <v>4.1186394308871416E-2</v>
      </c>
      <c r="AF64" s="67">
        <f>(AF63-AS63)/AT63</f>
        <v>-0.4185513565967961</v>
      </c>
      <c r="AG64" s="67">
        <f>(AG63-AS63)/AT63</f>
        <v>-0.77782390713730531</v>
      </c>
      <c r="AH64" s="67">
        <f>(AH63-AS63)/AT63</f>
        <v>-4.6314727958248182E-2</v>
      </c>
      <c r="AI64" s="67">
        <f>(AI63-AS63)/AT63</f>
        <v>-8.9071904950324424E-2</v>
      </c>
      <c r="AJ64" s="67">
        <f>(AJ63-AS63)/AT63</f>
        <v>-9.4318078989839418E-2</v>
      </c>
      <c r="AK64" s="67">
        <f>(AK63-AS63)/AT63</f>
        <v>0.39071750093722551</v>
      </c>
      <c r="AL64" s="67">
        <f>(AL63-AS63)/AT63</f>
        <v>-0.58242189053077265</v>
      </c>
      <c r="AM64" s="67">
        <f>(AM63-AS63)/AT63</f>
        <v>-0.91630102970070482</v>
      </c>
      <c r="AN64" s="67">
        <f>(AN63-AS63)/AT63</f>
        <v>1.151221286790397</v>
      </c>
      <c r="AO64" s="67">
        <f>(AO63-AS63)/AT63</f>
        <v>-5.7223851134483332E-3</v>
      </c>
      <c r="AP64" s="67">
        <f>(AP63-AS63)/AT63</f>
        <v>-0.32214555336106754</v>
      </c>
      <c r="AQ64" s="67">
        <f>(AQ63-AS63)/AT63</f>
        <v>-1.181116518590086</v>
      </c>
      <c r="AR64" s="67">
        <f>(AR63-AS63)/AT63</f>
        <v>-0.41610084125283969</v>
      </c>
      <c r="AS64" s="19"/>
      <c r="AT64" s="19"/>
    </row>
    <row r="65" spans="1:47" x14ac:dyDescent="0.2">
      <c r="A65" s="3" t="s">
        <v>37</v>
      </c>
      <c r="B65" s="8">
        <f t="shared" si="0"/>
        <v>449502</v>
      </c>
      <c r="C65" s="39">
        <v>6610</v>
      </c>
      <c r="D65" s="4">
        <v>9611</v>
      </c>
      <c r="E65" s="4">
        <v>12245</v>
      </c>
      <c r="F65" s="4">
        <v>9787</v>
      </c>
      <c r="G65" s="4">
        <v>15301</v>
      </c>
      <c r="H65" s="4">
        <v>5442</v>
      </c>
      <c r="I65" s="4">
        <v>3440</v>
      </c>
      <c r="J65" s="4">
        <v>5490</v>
      </c>
      <c r="K65" s="4">
        <v>15768</v>
      </c>
      <c r="L65" s="4">
        <v>7992</v>
      </c>
      <c r="M65" s="4">
        <v>3860</v>
      </c>
      <c r="N65" s="4">
        <v>4246</v>
      </c>
      <c r="O65" s="4">
        <v>24493</v>
      </c>
      <c r="P65" s="4">
        <v>18324</v>
      </c>
      <c r="Q65" s="4">
        <v>3267</v>
      </c>
      <c r="R65" s="4">
        <v>6023</v>
      </c>
      <c r="S65" s="4">
        <v>12472</v>
      </c>
      <c r="T65" s="4">
        <v>10102</v>
      </c>
      <c r="U65" s="4">
        <v>3871</v>
      </c>
      <c r="V65" s="4">
        <v>5327</v>
      </c>
      <c r="W65" s="4">
        <v>6325</v>
      </c>
      <c r="X65" s="4">
        <v>7665</v>
      </c>
      <c r="Y65" s="4">
        <v>3527</v>
      </c>
      <c r="Z65" s="4">
        <v>13090</v>
      </c>
      <c r="AA65" s="4">
        <v>15365</v>
      </c>
      <c r="AB65" s="4">
        <v>8621</v>
      </c>
      <c r="AC65" s="4">
        <v>2950</v>
      </c>
      <c r="AD65" s="4">
        <v>97594</v>
      </c>
      <c r="AE65" s="4">
        <v>10736</v>
      </c>
      <c r="AF65" s="4">
        <v>7425</v>
      </c>
      <c r="AG65" s="4">
        <v>5719</v>
      </c>
      <c r="AH65" s="4">
        <v>14168</v>
      </c>
      <c r="AI65" s="4">
        <v>4085</v>
      </c>
      <c r="AJ65" s="4">
        <v>6224</v>
      </c>
      <c r="AK65" s="4">
        <v>8868</v>
      </c>
      <c r="AL65" s="39">
        <v>9329</v>
      </c>
      <c r="AM65" s="4">
        <v>4568</v>
      </c>
      <c r="AN65" s="39">
        <v>19906</v>
      </c>
      <c r="AO65" s="4">
        <v>4036</v>
      </c>
      <c r="AP65" s="4">
        <v>6154</v>
      </c>
      <c r="AQ65" s="4">
        <v>4001</v>
      </c>
      <c r="AR65" s="4">
        <v>5475</v>
      </c>
      <c r="AS65" s="8">
        <f t="shared" si="1"/>
        <v>10702.428571428571</v>
      </c>
      <c r="AT65" s="8">
        <f t="shared" si="2"/>
        <v>14628.892717950668</v>
      </c>
      <c r="AU65" s="3" t="s">
        <v>100</v>
      </c>
    </row>
    <row r="66" spans="1:47" x14ac:dyDescent="0.2">
      <c r="A66" s="3" t="s">
        <v>38</v>
      </c>
      <c r="B66" s="8">
        <f t="shared" si="0"/>
        <v>47890</v>
      </c>
      <c r="C66" s="39">
        <v>788</v>
      </c>
      <c r="D66" s="4">
        <v>1111</v>
      </c>
      <c r="E66" s="4">
        <v>1481</v>
      </c>
      <c r="F66" s="4">
        <v>946</v>
      </c>
      <c r="G66" s="4">
        <v>1737</v>
      </c>
      <c r="H66" s="4">
        <v>577</v>
      </c>
      <c r="I66" s="4">
        <v>393</v>
      </c>
      <c r="J66" s="4">
        <v>579</v>
      </c>
      <c r="K66" s="4">
        <v>1737</v>
      </c>
      <c r="L66" s="4">
        <v>788</v>
      </c>
      <c r="M66" s="4">
        <v>428</v>
      </c>
      <c r="N66" s="4">
        <v>421</v>
      </c>
      <c r="O66" s="4">
        <v>2207</v>
      </c>
      <c r="P66" s="4">
        <v>2122</v>
      </c>
      <c r="Q66" s="4">
        <v>446</v>
      </c>
      <c r="R66" s="4">
        <v>586</v>
      </c>
      <c r="S66" s="4">
        <v>1295</v>
      </c>
      <c r="T66" s="4">
        <v>990</v>
      </c>
      <c r="U66" s="4">
        <v>361</v>
      </c>
      <c r="V66" s="4">
        <v>508</v>
      </c>
      <c r="W66" s="4">
        <v>826</v>
      </c>
      <c r="X66" s="4">
        <v>913</v>
      </c>
      <c r="Y66" s="4">
        <v>414</v>
      </c>
      <c r="Z66" s="4">
        <v>1498</v>
      </c>
      <c r="AA66" s="4">
        <v>1686</v>
      </c>
      <c r="AB66" s="4">
        <v>1143</v>
      </c>
      <c r="AC66" s="4">
        <v>322</v>
      </c>
      <c r="AD66" s="4">
        <v>9182</v>
      </c>
      <c r="AE66" s="4">
        <v>1267</v>
      </c>
      <c r="AF66" s="4">
        <v>843</v>
      </c>
      <c r="AG66" s="4">
        <v>515</v>
      </c>
      <c r="AH66" s="4">
        <v>1689</v>
      </c>
      <c r="AI66" s="4">
        <v>480</v>
      </c>
      <c r="AJ66" s="4">
        <v>847</v>
      </c>
      <c r="AK66" s="4">
        <v>1129</v>
      </c>
      <c r="AL66" s="39">
        <v>1136</v>
      </c>
      <c r="AM66" s="4">
        <v>385</v>
      </c>
      <c r="AN66" s="39">
        <v>2039</v>
      </c>
      <c r="AO66" s="4">
        <v>405</v>
      </c>
      <c r="AP66" s="4">
        <v>687</v>
      </c>
      <c r="AQ66" s="4">
        <v>442</v>
      </c>
      <c r="AR66" s="4">
        <v>541</v>
      </c>
      <c r="AS66" s="8">
        <f t="shared" si="1"/>
        <v>1140.2380952380952</v>
      </c>
      <c r="AT66" s="8">
        <f t="shared" si="2"/>
        <v>1379.3523897462615</v>
      </c>
      <c r="AU66" s="5">
        <v>18172</v>
      </c>
    </row>
    <row r="67" spans="1:47" s="61" customFormat="1" ht="18.75" x14ac:dyDescent="0.3">
      <c r="A67" s="61" t="s">
        <v>9</v>
      </c>
      <c r="B67" s="80"/>
      <c r="C67" s="71">
        <f>(C69+C78+C86+C102+C115)/5</f>
        <v>0.34672568714482871</v>
      </c>
      <c r="D67" s="71">
        <f t="shared" ref="D67:AR67" si="62">(D69+D78+D86+D102+D115)/5</f>
        <v>0.30700618430104154</v>
      </c>
      <c r="E67" s="71">
        <f t="shared" si="62"/>
        <v>9.9797482063504833E-2</v>
      </c>
      <c r="F67" s="71">
        <f t="shared" si="62"/>
        <v>-0.22917152235232977</v>
      </c>
      <c r="G67" s="71">
        <f t="shared" si="62"/>
        <v>0.19034842986584577</v>
      </c>
      <c r="H67" s="71">
        <f t="shared" si="62"/>
        <v>0.16243739307042365</v>
      </c>
      <c r="I67" s="71">
        <f t="shared" si="62"/>
        <v>-0.509869767363202</v>
      </c>
      <c r="J67" s="71">
        <f t="shared" si="62"/>
        <v>-0.27375688160252565</v>
      </c>
      <c r="K67" s="71">
        <f t="shared" si="62"/>
        <v>0.37186771576918332</v>
      </c>
      <c r="L67" s="71">
        <f t="shared" si="62"/>
        <v>-0.55366001048222413</v>
      </c>
      <c r="M67" s="71">
        <f t="shared" si="62"/>
        <v>-0.54271080161532526</v>
      </c>
      <c r="N67" s="71">
        <f t="shared" si="62"/>
        <v>0.59529991965361539</v>
      </c>
      <c r="O67" s="71">
        <f t="shared" si="62"/>
        <v>0.89951688176602196</v>
      </c>
      <c r="P67" s="71">
        <f t="shared" si="62"/>
        <v>0.16554810988642193</v>
      </c>
      <c r="Q67" s="71">
        <f t="shared" si="62"/>
        <v>0.34066742248239695</v>
      </c>
      <c r="R67" s="71">
        <f t="shared" si="62"/>
        <v>-0.56568126990413492</v>
      </c>
      <c r="S67" s="71">
        <f t="shared" si="62"/>
        <v>-0.40066790659467599</v>
      </c>
      <c r="T67" s="71">
        <f t="shared" si="62"/>
        <v>-0.47561039674602884</v>
      </c>
      <c r="U67" s="71">
        <f t="shared" si="62"/>
        <v>-0.51273171707149712</v>
      </c>
      <c r="V67" s="71">
        <f t="shared" si="62"/>
        <v>9.4639226170583179E-2</v>
      </c>
      <c r="W67" s="71">
        <f t="shared" si="62"/>
        <v>0.28933295751895682</v>
      </c>
      <c r="X67" s="71">
        <f t="shared" si="62"/>
        <v>0.18258232680429798</v>
      </c>
      <c r="Y67" s="71">
        <f t="shared" si="62"/>
        <v>-0.44117648745464211</v>
      </c>
      <c r="Z67" s="71">
        <f t="shared" si="62"/>
        <v>-3.939836160377104E-2</v>
      </c>
      <c r="AA67" s="71">
        <f t="shared" si="62"/>
        <v>0.11107563233386716</v>
      </c>
      <c r="AB67" s="71">
        <f t="shared" si="62"/>
        <v>0.11800846596592485</v>
      </c>
      <c r="AC67" s="71">
        <f t="shared" si="62"/>
        <v>-0.13223180297893117</v>
      </c>
      <c r="AD67" s="71">
        <f t="shared" si="62"/>
        <v>0.84672632206985377</v>
      </c>
      <c r="AE67" s="71">
        <f t="shared" si="62"/>
        <v>0.13144652508503926</v>
      </c>
      <c r="AF67" s="71">
        <f t="shared" si="62"/>
        <v>-0.39372056302378494</v>
      </c>
      <c r="AG67" s="71">
        <f t="shared" si="62"/>
        <v>-0.32850089299419816</v>
      </c>
      <c r="AH67" s="71">
        <f t="shared" si="62"/>
        <v>-0.25577642633946279</v>
      </c>
      <c r="AI67" s="71">
        <f t="shared" si="62"/>
        <v>0.34372990762953137</v>
      </c>
      <c r="AJ67" s="71">
        <f t="shared" si="62"/>
        <v>2.4366907529878169E-2</v>
      </c>
      <c r="AK67" s="71">
        <f t="shared" si="62"/>
        <v>0.41695302904728926</v>
      </c>
      <c r="AL67" s="71">
        <f t="shared" si="62"/>
        <v>-0.52044267356135687</v>
      </c>
      <c r="AM67" s="71">
        <f t="shared" si="62"/>
        <v>-0.35898170895715864</v>
      </c>
      <c r="AN67" s="71">
        <f t="shared" si="62"/>
        <v>0.58652789627307134</v>
      </c>
      <c r="AO67" s="71">
        <f t="shared" si="62"/>
        <v>0.21706607942943426</v>
      </c>
      <c r="AP67" s="71">
        <f t="shared" si="62"/>
        <v>0.17254631281810515</v>
      </c>
      <c r="AQ67" s="71">
        <f t="shared" si="62"/>
        <v>-0.77293423216473189</v>
      </c>
      <c r="AR67" s="71">
        <f t="shared" si="62"/>
        <v>0.2928066081308372</v>
      </c>
      <c r="AS67" s="80">
        <f t="shared" si="1"/>
        <v>0</v>
      </c>
      <c r="AT67" s="80">
        <f t="shared" si="2"/>
        <v>0.41069096632171015</v>
      </c>
    </row>
    <row r="68" spans="1:47" x14ac:dyDescent="0.2">
      <c r="A68" s="1" t="s">
        <v>10</v>
      </c>
      <c r="B68" s="8">
        <f t="shared" si="0"/>
        <v>0</v>
      </c>
      <c r="AS68" s="8">
        <f t="shared" si="1"/>
        <v>0</v>
      </c>
      <c r="AT68" s="8" t="e">
        <f t="shared" si="2"/>
        <v>#DIV/0!</v>
      </c>
    </row>
    <row r="69" spans="1:47" s="20" customFormat="1" x14ac:dyDescent="0.2">
      <c r="A69" s="18" t="s">
        <v>191</v>
      </c>
      <c r="B69" s="19"/>
      <c r="C69" s="85">
        <f>(C73+C76)/2</f>
        <v>0.76856114012330667</v>
      </c>
      <c r="D69" s="85">
        <f t="shared" ref="D69:AR69" si="63">(D73+D76)/2</f>
        <v>-3.4291597192279401E-2</v>
      </c>
      <c r="E69" s="85">
        <f t="shared" si="63"/>
        <v>-0.16348957829119704</v>
      </c>
      <c r="F69" s="85">
        <f t="shared" si="63"/>
        <v>-0.62913874787861535</v>
      </c>
      <c r="G69" s="85">
        <f t="shared" si="63"/>
        <v>0.32806430800921776</v>
      </c>
      <c r="H69" s="85">
        <f t="shared" si="63"/>
        <v>0.45528323404825666</v>
      </c>
      <c r="I69" s="85">
        <f t="shared" si="63"/>
        <v>-0.62562198107281186</v>
      </c>
      <c r="J69" s="85">
        <f t="shared" si="63"/>
        <v>-0.18127198055544799</v>
      </c>
      <c r="K69" s="85">
        <f t="shared" si="63"/>
        <v>-0.61455616389603462</v>
      </c>
      <c r="L69" s="85">
        <f t="shared" si="63"/>
        <v>8.4561231105916845E-2</v>
      </c>
      <c r="M69" s="85">
        <f t="shared" si="63"/>
        <v>-0.21069969143921208</v>
      </c>
      <c r="N69" s="85">
        <f t="shared" si="63"/>
        <v>1.8067116512953194</v>
      </c>
      <c r="O69" s="85">
        <f t="shared" si="63"/>
        <v>-0.56975627094635817</v>
      </c>
      <c r="P69" s="85">
        <f t="shared" si="63"/>
        <v>-1.3025773498696245</v>
      </c>
      <c r="Q69" s="85">
        <f t="shared" si="63"/>
        <v>0.96095254400611263</v>
      </c>
      <c r="R69" s="85">
        <f t="shared" si="63"/>
        <v>4.6254585284074695E-2</v>
      </c>
      <c r="S69" s="85">
        <f t="shared" si="63"/>
        <v>-0.36994382678311716</v>
      </c>
      <c r="T69" s="85">
        <f t="shared" si="63"/>
        <v>-0.67939716118550408</v>
      </c>
      <c r="U69" s="85">
        <f t="shared" si="63"/>
        <v>0.31642487387275176</v>
      </c>
      <c r="V69" s="85">
        <f t="shared" si="63"/>
        <v>-0.12950002065512428</v>
      </c>
      <c r="W69" s="85">
        <f t="shared" si="63"/>
        <v>1.313457333833818</v>
      </c>
      <c r="X69" s="85">
        <f t="shared" si="63"/>
        <v>-0.86709385483020462</v>
      </c>
      <c r="Y69" s="85">
        <f t="shared" si="63"/>
        <v>-0.29851492465179408</v>
      </c>
      <c r="Z69" s="85">
        <f t="shared" si="63"/>
        <v>-1.6413245015504452</v>
      </c>
      <c r="AA69" s="85">
        <f t="shared" si="63"/>
        <v>-0.26668688357949855</v>
      </c>
      <c r="AB69" s="85">
        <f t="shared" si="63"/>
        <v>0.51381125518090753</v>
      </c>
      <c r="AC69" s="85">
        <f t="shared" si="63"/>
        <v>0.67755838702605053</v>
      </c>
      <c r="AD69" s="85">
        <f t="shared" si="63"/>
        <v>-1.9291037520755587</v>
      </c>
      <c r="AE69" s="85">
        <f t="shared" si="63"/>
        <v>7.9499047833036907E-2</v>
      </c>
      <c r="AF69" s="85">
        <f t="shared" si="63"/>
        <v>-0.44780954834606534</v>
      </c>
      <c r="AG69" s="85">
        <f t="shared" si="63"/>
        <v>0.52669951430952711</v>
      </c>
      <c r="AH69" s="85">
        <f t="shared" si="63"/>
        <v>-1.1084030744040818</v>
      </c>
      <c r="AI69" s="85">
        <f t="shared" si="63"/>
        <v>1.6149635305974765</v>
      </c>
      <c r="AJ69" s="85">
        <f t="shared" si="63"/>
        <v>0.66702926587457723</v>
      </c>
      <c r="AK69" s="85">
        <f t="shared" si="63"/>
        <v>-0.1626027857766261</v>
      </c>
      <c r="AL69" s="85">
        <f t="shared" si="63"/>
        <v>-0.85235828120318824</v>
      </c>
      <c r="AM69" s="85">
        <f t="shared" si="63"/>
        <v>1.5470152956478576</v>
      </c>
      <c r="AN69" s="85">
        <f t="shared" si="63"/>
        <v>-0.68567805898827394</v>
      </c>
      <c r="AO69" s="85">
        <f t="shared" si="63"/>
        <v>0.76193077605520843</v>
      </c>
      <c r="AP69" s="85">
        <f t="shared" si="63"/>
        <v>1.136112028606955</v>
      </c>
      <c r="AQ69" s="85">
        <f t="shared" si="63"/>
        <v>-0.19198197526877075</v>
      </c>
      <c r="AR69" s="85">
        <f t="shared" si="63"/>
        <v>0.35691200772935422</v>
      </c>
      <c r="AS69" s="19"/>
      <c r="AT69" s="19"/>
    </row>
    <row r="70" spans="1:47" s="2" customFormat="1" x14ac:dyDescent="0.2">
      <c r="A70" s="2" t="s">
        <v>25</v>
      </c>
      <c r="B70" s="8">
        <f t="shared" si="0"/>
        <v>3735552</v>
      </c>
      <c r="C70" s="39">
        <v>59279</v>
      </c>
      <c r="D70" s="4">
        <v>77880</v>
      </c>
      <c r="E70" s="4">
        <v>105978</v>
      </c>
      <c r="F70" s="4">
        <v>108735</v>
      </c>
      <c r="G70" s="4">
        <v>115787</v>
      </c>
      <c r="H70" s="4">
        <v>53692</v>
      </c>
      <c r="I70" s="4">
        <v>73810</v>
      </c>
      <c r="J70" s="4">
        <v>50446</v>
      </c>
      <c r="K70" s="4">
        <v>106526</v>
      </c>
      <c r="L70" s="4">
        <v>70519</v>
      </c>
      <c r="M70" s="4">
        <v>45777</v>
      </c>
      <c r="N70" s="4">
        <v>46127</v>
      </c>
      <c r="O70" s="4">
        <v>164577</v>
      </c>
      <c r="P70" s="4">
        <v>138786</v>
      </c>
      <c r="Q70" s="4">
        <v>35813</v>
      </c>
      <c r="R70" s="4">
        <v>81123</v>
      </c>
      <c r="S70" s="4">
        <v>122989</v>
      </c>
      <c r="T70" s="4">
        <v>101781</v>
      </c>
      <c r="U70" s="4">
        <v>37245</v>
      </c>
      <c r="V70" s="4">
        <v>64481</v>
      </c>
      <c r="W70" s="4">
        <v>54347</v>
      </c>
      <c r="X70" s="4">
        <v>69078</v>
      </c>
      <c r="Y70" s="4">
        <v>41429</v>
      </c>
      <c r="Z70" s="4">
        <v>196078</v>
      </c>
      <c r="AA70" s="4">
        <v>48934</v>
      </c>
      <c r="AB70" s="4">
        <v>82868</v>
      </c>
      <c r="AC70" s="4">
        <v>43552</v>
      </c>
      <c r="AD70" s="4">
        <v>437330</v>
      </c>
      <c r="AE70" s="4">
        <v>103955</v>
      </c>
      <c r="AF70" s="4">
        <v>79245</v>
      </c>
      <c r="AG70" s="4">
        <v>68048</v>
      </c>
      <c r="AH70" s="4">
        <v>124200</v>
      </c>
      <c r="AI70" s="4">
        <v>38850</v>
      </c>
      <c r="AJ70" s="4">
        <v>58293</v>
      </c>
      <c r="AK70" s="4">
        <v>83418</v>
      </c>
      <c r="AL70" s="39">
        <v>131778</v>
      </c>
      <c r="AM70" s="4">
        <v>51345</v>
      </c>
      <c r="AN70" s="39">
        <v>140431</v>
      </c>
      <c r="AO70" s="4">
        <v>33243</v>
      </c>
      <c r="AP70" s="4">
        <v>59686</v>
      </c>
      <c r="AQ70" s="4">
        <v>74892</v>
      </c>
      <c r="AR70" s="4">
        <v>53201</v>
      </c>
      <c r="AS70" s="8">
        <f t="shared" si="1"/>
        <v>88941.71428571429</v>
      </c>
      <c r="AT70" s="8">
        <f t="shared" si="2"/>
        <v>66735.199128322565</v>
      </c>
      <c r="AU70" s="6" t="s">
        <v>96</v>
      </c>
    </row>
    <row r="71" spans="1:47" s="2" customFormat="1" x14ac:dyDescent="0.2">
      <c r="A71" s="2" t="s">
        <v>26</v>
      </c>
      <c r="B71" s="8">
        <f t="shared" si="0"/>
        <v>7127</v>
      </c>
      <c r="C71" s="39">
        <v>141</v>
      </c>
      <c r="D71" s="4">
        <v>163</v>
      </c>
      <c r="E71" s="4">
        <v>210</v>
      </c>
      <c r="F71" s="4">
        <v>184</v>
      </c>
      <c r="G71" s="4">
        <v>209</v>
      </c>
      <c r="H71" s="4">
        <v>120</v>
      </c>
      <c r="I71" s="4">
        <v>132</v>
      </c>
      <c r="J71" s="4">
        <v>111</v>
      </c>
      <c r="K71" s="4">
        <v>211</v>
      </c>
      <c r="L71" s="4">
        <v>155</v>
      </c>
      <c r="M71" s="4">
        <v>100</v>
      </c>
      <c r="N71" s="4">
        <v>123</v>
      </c>
      <c r="O71" s="4">
        <v>258</v>
      </c>
      <c r="P71" s="4">
        <v>244</v>
      </c>
      <c r="Q71" s="4">
        <v>81</v>
      </c>
      <c r="R71" s="4">
        <v>161</v>
      </c>
      <c r="S71" s="4">
        <v>211</v>
      </c>
      <c r="T71" s="4">
        <v>192</v>
      </c>
      <c r="U71" s="4">
        <v>85</v>
      </c>
      <c r="V71" s="4">
        <v>120</v>
      </c>
      <c r="W71" s="4">
        <v>130</v>
      </c>
      <c r="X71" s="4">
        <v>115</v>
      </c>
      <c r="Y71" s="4">
        <v>98</v>
      </c>
      <c r="Z71" s="4">
        <v>273</v>
      </c>
      <c r="AA71" s="4">
        <v>129</v>
      </c>
      <c r="AB71" s="4">
        <v>191</v>
      </c>
      <c r="AC71" s="4">
        <v>110</v>
      </c>
      <c r="AD71" s="4">
        <v>579</v>
      </c>
      <c r="AE71" s="4">
        <v>189</v>
      </c>
      <c r="AF71" s="4">
        <v>148</v>
      </c>
      <c r="AG71" s="4">
        <v>167</v>
      </c>
      <c r="AH71" s="4">
        <v>238</v>
      </c>
      <c r="AI71" s="4">
        <v>113</v>
      </c>
      <c r="AJ71" s="4">
        <v>143</v>
      </c>
      <c r="AK71" s="4">
        <v>179</v>
      </c>
      <c r="AL71" s="39">
        <v>240</v>
      </c>
      <c r="AM71" s="4">
        <v>148</v>
      </c>
      <c r="AN71" s="39">
        <v>223</v>
      </c>
      <c r="AO71" s="4">
        <v>82</v>
      </c>
      <c r="AP71" s="4">
        <v>138</v>
      </c>
      <c r="AQ71" s="4">
        <v>155</v>
      </c>
      <c r="AR71" s="4">
        <v>128</v>
      </c>
      <c r="AS71" s="8">
        <f t="shared" si="1"/>
        <v>169.6904761904762</v>
      </c>
      <c r="AT71" s="8">
        <f t="shared" si="2"/>
        <v>81.996873258423435</v>
      </c>
      <c r="AU71" s="6" t="s">
        <v>26</v>
      </c>
    </row>
    <row r="72" spans="1:47" s="16" customFormat="1" x14ac:dyDescent="0.2">
      <c r="A72" s="16" t="s">
        <v>194</v>
      </c>
      <c r="B72" s="8">
        <f t="shared" si="0"/>
        <v>88.236292234178933</v>
      </c>
      <c r="C72" s="81">
        <f>C71/(C70/1000)</f>
        <v>2.3785826346598289</v>
      </c>
      <c r="D72" s="81">
        <f t="shared" ref="D72:AR72" si="64">D71/(D70/1000)</f>
        <v>2.0929635336415</v>
      </c>
      <c r="E72" s="81">
        <f t="shared" si="64"/>
        <v>1.9815433391836041</v>
      </c>
      <c r="F72" s="81">
        <f t="shared" si="64"/>
        <v>1.6921874281510094</v>
      </c>
      <c r="G72" s="81">
        <f t="shared" si="64"/>
        <v>1.8050385621874647</v>
      </c>
      <c r="H72" s="81">
        <f t="shared" si="64"/>
        <v>2.2349698279073231</v>
      </c>
      <c r="I72" s="81">
        <f t="shared" si="64"/>
        <v>1.788375558867362</v>
      </c>
      <c r="J72" s="81">
        <f t="shared" si="64"/>
        <v>2.2003726757324666</v>
      </c>
      <c r="K72" s="81">
        <f t="shared" si="64"/>
        <v>1.9807370970467304</v>
      </c>
      <c r="L72" s="81">
        <f t="shared" si="64"/>
        <v>2.1979891944015089</v>
      </c>
      <c r="M72" s="81">
        <f t="shared" si="64"/>
        <v>2.1845031347619983</v>
      </c>
      <c r="N72" s="81">
        <f t="shared" si="64"/>
        <v>2.6665510438571767</v>
      </c>
      <c r="O72" s="81">
        <f t="shared" si="64"/>
        <v>1.5676552616708288</v>
      </c>
      <c r="P72" s="81">
        <f t="shared" si="64"/>
        <v>1.7581024022595939</v>
      </c>
      <c r="Q72" s="81">
        <f t="shared" si="64"/>
        <v>2.261748527071175</v>
      </c>
      <c r="R72" s="81">
        <f t="shared" si="64"/>
        <v>1.9846406074726033</v>
      </c>
      <c r="S72" s="81">
        <f t="shared" si="64"/>
        <v>1.7156005821658846</v>
      </c>
      <c r="T72" s="81">
        <f t="shared" si="64"/>
        <v>1.8864031597252924</v>
      </c>
      <c r="U72" s="81">
        <f t="shared" si="64"/>
        <v>2.282185528258827</v>
      </c>
      <c r="V72" s="81">
        <f t="shared" si="64"/>
        <v>1.861013321753695</v>
      </c>
      <c r="W72" s="81">
        <f t="shared" si="64"/>
        <v>2.3920363589526561</v>
      </c>
      <c r="X72" s="81">
        <f t="shared" si="64"/>
        <v>1.6647847360954282</v>
      </c>
      <c r="Y72" s="81">
        <f t="shared" si="64"/>
        <v>2.3654927707644404</v>
      </c>
      <c r="Z72" s="81">
        <f t="shared" si="64"/>
        <v>1.3923030630667388</v>
      </c>
      <c r="AA72" s="81">
        <f t="shared" si="64"/>
        <v>2.6362038664323375</v>
      </c>
      <c r="AB72" s="81">
        <f t="shared" si="64"/>
        <v>2.3048703962928996</v>
      </c>
      <c r="AC72" s="81">
        <f t="shared" si="64"/>
        <v>2.5257163850110214</v>
      </c>
      <c r="AD72" s="81">
        <f t="shared" si="64"/>
        <v>1.3239430178583678</v>
      </c>
      <c r="AE72" s="81">
        <f t="shared" si="64"/>
        <v>1.8180943677552788</v>
      </c>
      <c r="AF72" s="81">
        <f t="shared" si="64"/>
        <v>1.8676257177108966</v>
      </c>
      <c r="AG72" s="81">
        <f t="shared" si="64"/>
        <v>2.4541500117564072</v>
      </c>
      <c r="AH72" s="81">
        <f t="shared" si="64"/>
        <v>1.9162640901771335</v>
      </c>
      <c r="AI72" s="81">
        <f t="shared" si="64"/>
        <v>2.9086229086229087</v>
      </c>
      <c r="AJ72" s="81">
        <f t="shared" si="64"/>
        <v>2.4531247319575251</v>
      </c>
      <c r="AK72" s="81">
        <f t="shared" si="64"/>
        <v>2.145819847035412</v>
      </c>
      <c r="AL72" s="81">
        <f t="shared" si="64"/>
        <v>1.8212448208350409</v>
      </c>
      <c r="AM72" s="81">
        <f t="shared" si="64"/>
        <v>2.8824617781672996</v>
      </c>
      <c r="AN72" s="81">
        <f t="shared" si="64"/>
        <v>1.5879684685005446</v>
      </c>
      <c r="AO72" s="81">
        <f t="shared" si="64"/>
        <v>2.4666847155792193</v>
      </c>
      <c r="AP72" s="81">
        <f t="shared" si="64"/>
        <v>2.3120999899473915</v>
      </c>
      <c r="AQ72" s="81">
        <f t="shared" si="64"/>
        <v>2.0696469582865995</v>
      </c>
      <c r="AR72" s="81">
        <f t="shared" si="64"/>
        <v>2.4059698125975078</v>
      </c>
      <c r="AS72" s="8">
        <f t="shared" ref="AS72:AS78" si="65">B72/42</f>
        <v>2.1008641008137841</v>
      </c>
      <c r="AT72" s="8">
        <f t="shared" ref="AT72:AT78" si="66">STDEV(C72:AR72)</f>
        <v>0.37625235011711794</v>
      </c>
    </row>
    <row r="73" spans="1:47" s="16" customFormat="1" x14ac:dyDescent="0.2">
      <c r="A73" s="16" t="s">
        <v>173</v>
      </c>
      <c r="B73" s="8"/>
      <c r="C73" s="33">
        <f>(C72-AS72)/AT72</f>
        <v>0.73811773869212516</v>
      </c>
      <c r="D73" s="16">
        <f>(D72-AS72)/AT72</f>
        <v>-2.0998054018333167E-2</v>
      </c>
      <c r="E73" s="16">
        <f>(E72-AS72)/AT72</f>
        <v>-0.31712961153076741</v>
      </c>
      <c r="F73" s="16">
        <f>(F72-AS72)/AT72</f>
        <v>-1.0861770631746588</v>
      </c>
      <c r="G73" s="16">
        <f>(G72-AS72)/AT72</f>
        <v>-0.78624236774663669</v>
      </c>
      <c r="H73" s="16">
        <f>(H72-AS72)/AT72</f>
        <v>0.35642495535720992</v>
      </c>
      <c r="I73" s="16">
        <f>(I72-AS72)/AT72</f>
        <v>-0.83052914313798221</v>
      </c>
      <c r="J73" s="16">
        <f>(J72-AS72)/AT72</f>
        <v>0.26447296578402252</v>
      </c>
      <c r="K73" s="16">
        <f>(K72-AS72)/AT72</f>
        <v>-0.31927243439053904</v>
      </c>
      <c r="L73" s="16">
        <f>(L72-AS72)/AT72</f>
        <v>0.25813817124993954</v>
      </c>
      <c r="M73" s="16">
        <f>(M72-AS72)/AT72</f>
        <v>0.22229504725267368</v>
      </c>
      <c r="N73" s="16">
        <f>(N72-AS72)/AT72</f>
        <v>1.5034775008509806</v>
      </c>
      <c r="O73" s="16">
        <f>(O72-AS72)/AT72</f>
        <v>-1.4171574980913226</v>
      </c>
      <c r="P73" s="16">
        <f>(P72-AS72)/AT72</f>
        <v>-0.91098885747157987</v>
      </c>
      <c r="Q73" s="16">
        <f>(Q72-AS72)/AT72</f>
        <v>0.4275971331669069</v>
      </c>
      <c r="R73" s="16">
        <f>(R72-AS72)/AT72</f>
        <v>-0.30889772065211896</v>
      </c>
      <c r="S73" s="16">
        <f>(S72-AS72)/AT72</f>
        <v>-1.0239497999892266</v>
      </c>
      <c r="T73" s="16">
        <f>(T72-AS72)/AT72</f>
        <v>-0.56999229645139848</v>
      </c>
      <c r="U73" s="16">
        <f>(U72-AS72)/AT72</f>
        <v>0.48191440502259231</v>
      </c>
      <c r="V73" s="16">
        <f>(V72-AS72)/AT72</f>
        <v>-0.63747317188963593</v>
      </c>
      <c r="W73" s="16">
        <f>(W72-AS72)/AT72</f>
        <v>0.7738749221054364</v>
      </c>
      <c r="X73" s="16">
        <f>(X72-AS72)/AT72</f>
        <v>-1.1590076834938445</v>
      </c>
      <c r="Y73" s="16">
        <f>(Y72-AS72)/AT72</f>
        <v>0.70332762006213145</v>
      </c>
      <c r="Z73" s="16">
        <f>(Z72-AS72)/AT72</f>
        <v>-1.8832069421665751</v>
      </c>
      <c r="AA73" s="16">
        <f>(AA72-AS72)/AT72</f>
        <v>1.4228210546775737</v>
      </c>
      <c r="AB73" s="16">
        <f>(AB72-AS72)/AT72</f>
        <v>0.54220603649548893</v>
      </c>
      <c r="AC73" s="16">
        <f>(AC72-AS72)/AT72</f>
        <v>1.1291684532069803</v>
      </c>
      <c r="AD73" s="16">
        <f>(AD72-AS72)/AT72</f>
        <v>-2.064893635119037</v>
      </c>
      <c r="AE73" s="16">
        <f>(AE72-AS72)/AT72</f>
        <v>-0.75154276902319983</v>
      </c>
      <c r="AF73" s="16">
        <f>(AF72-AS72)/AT72</f>
        <v>-0.61989880735704694</v>
      </c>
      <c r="AG73" s="16">
        <f>(AG72-AS72)/AT72</f>
        <v>0.93896001136645157</v>
      </c>
      <c r="AH73" s="16">
        <f>(AH72-AS72)/AT72</f>
        <v>-0.49062819296461319</v>
      </c>
      <c r="AI73" s="16">
        <f>(AI72-AS72)/AT72</f>
        <v>2.14685385369072</v>
      </c>
      <c r="AJ73" s="16">
        <f>(AJ72-AS72)/AT72</f>
        <v>0.9362350322438947</v>
      </c>
      <c r="AK73" s="16">
        <f>(AK72-AS72)/AT72</f>
        <v>0.11948296457851838</v>
      </c>
      <c r="AL73" s="33">
        <f>(AL72-AS72)/AT72</f>
        <v>-0.74316952410185522</v>
      </c>
      <c r="AM73" s="16">
        <f>(AM72-AS72)/AT72</f>
        <v>2.0773230442553352</v>
      </c>
      <c r="AN73" s="33">
        <f>(AN72-AS72)/AT72</f>
        <v>-1.3631692457298614</v>
      </c>
      <c r="AO73" s="16">
        <f>(AO72-AS72)/AT72</f>
        <v>0.97227463071410569</v>
      </c>
      <c r="AP73" s="16">
        <f>(AP72-AS72)/AT72</f>
        <v>0.56142078333292811</v>
      </c>
      <c r="AQ73" s="16">
        <f>(AQ72-AS72)/AT72</f>
        <v>-8.2968631338694449E-2</v>
      </c>
      <c r="AR73" s="16">
        <f>(AR72-AS72)/AT72</f>
        <v>0.81090712573290757</v>
      </c>
      <c r="AS73" s="8">
        <f t="shared" si="65"/>
        <v>0</v>
      </c>
      <c r="AT73" s="8">
        <f t="shared" si="66"/>
        <v>1.0000000000000062</v>
      </c>
    </row>
    <row r="74" spans="1:47" s="2" customFormat="1" x14ac:dyDescent="0.2">
      <c r="A74" s="2" t="s">
        <v>27</v>
      </c>
      <c r="B74" s="8">
        <f t="shared" si="0"/>
        <v>244551</v>
      </c>
      <c r="C74" s="39">
        <v>4233</v>
      </c>
      <c r="D74" s="4">
        <v>5210</v>
      </c>
      <c r="E74" s="4">
        <v>7111</v>
      </c>
      <c r="F74" s="4">
        <v>7202</v>
      </c>
      <c r="G74" s="4">
        <v>8665</v>
      </c>
      <c r="H74" s="4">
        <v>3764</v>
      </c>
      <c r="I74" s="4">
        <v>4791</v>
      </c>
      <c r="J74" s="4">
        <v>3219</v>
      </c>
      <c r="K74" s="4">
        <v>6637</v>
      </c>
      <c r="L74" s="4">
        <v>4702</v>
      </c>
      <c r="M74" s="4">
        <v>2917</v>
      </c>
      <c r="N74" s="4">
        <v>3616</v>
      </c>
      <c r="O74" s="4">
        <v>11295</v>
      </c>
      <c r="P74" s="4">
        <v>8067</v>
      </c>
      <c r="Q74" s="4">
        <v>2690</v>
      </c>
      <c r="R74" s="4">
        <v>5621</v>
      </c>
      <c r="S74" s="4">
        <v>8445</v>
      </c>
      <c r="T74" s="4">
        <v>6407</v>
      </c>
      <c r="U74" s="4">
        <v>2531</v>
      </c>
      <c r="V74" s="4">
        <v>4460</v>
      </c>
      <c r="W74" s="4">
        <v>4186</v>
      </c>
      <c r="X74" s="4">
        <v>4427</v>
      </c>
      <c r="Y74" s="4">
        <v>2495</v>
      </c>
      <c r="Z74" s="4">
        <v>11705</v>
      </c>
      <c r="AA74" s="4">
        <v>2776</v>
      </c>
      <c r="AB74" s="4">
        <v>5779</v>
      </c>
      <c r="AC74" s="4">
        <v>2977</v>
      </c>
      <c r="AD74" s="4">
        <v>25189</v>
      </c>
      <c r="AE74" s="4">
        <v>7485</v>
      </c>
      <c r="AF74" s="4">
        <v>5205</v>
      </c>
      <c r="AG74" s="4">
        <v>4611</v>
      </c>
      <c r="AH74" s="4">
        <v>7198</v>
      </c>
      <c r="AI74" s="4">
        <v>2833</v>
      </c>
      <c r="AJ74" s="4">
        <v>4038</v>
      </c>
      <c r="AK74" s="4">
        <v>5404</v>
      </c>
      <c r="AL74" s="39">
        <v>8174</v>
      </c>
      <c r="AM74" s="4">
        <v>3726</v>
      </c>
      <c r="AN74" s="39">
        <v>9424</v>
      </c>
      <c r="AO74" s="4">
        <v>2330</v>
      </c>
      <c r="AP74" s="4">
        <v>4552</v>
      </c>
      <c r="AQ74" s="4">
        <v>4909</v>
      </c>
      <c r="AR74" s="4">
        <v>3545</v>
      </c>
      <c r="AS74" s="8">
        <f t="shared" si="65"/>
        <v>5822.6428571428569</v>
      </c>
      <c r="AT74" s="8">
        <f t="shared" si="66"/>
        <v>3859.9758486634091</v>
      </c>
      <c r="AU74" s="6" t="s">
        <v>27</v>
      </c>
    </row>
    <row r="75" spans="1:47" s="16" customFormat="1" x14ac:dyDescent="0.2">
      <c r="A75" s="16" t="s">
        <v>195</v>
      </c>
      <c r="B75" s="83">
        <f t="shared" si="0"/>
        <v>70.508871637887097</v>
      </c>
      <c r="C75" s="81">
        <f>C74/(C70/25)</f>
        <v>1.7852021795239461</v>
      </c>
      <c r="D75" s="81">
        <f t="shared" ref="D75:AR75" si="67">D74/(D70/25)</f>
        <v>1.6724447868515666</v>
      </c>
      <c r="E75" s="81">
        <f t="shared" si="67"/>
        <v>1.6774707958255488</v>
      </c>
      <c r="F75" s="81">
        <f t="shared" si="67"/>
        <v>1.6558605784705938</v>
      </c>
      <c r="G75" s="81">
        <f t="shared" si="67"/>
        <v>1.8708922417888021</v>
      </c>
      <c r="H75" s="81">
        <f t="shared" si="67"/>
        <v>1.7525888400506595</v>
      </c>
      <c r="I75" s="81">
        <f t="shared" si="67"/>
        <v>1.6227475951768053</v>
      </c>
      <c r="J75" s="81">
        <f t="shared" si="67"/>
        <v>1.5952701899060382</v>
      </c>
      <c r="K75" s="81">
        <f t="shared" si="67"/>
        <v>1.5576009612676718</v>
      </c>
      <c r="L75" s="81">
        <f t="shared" si="67"/>
        <v>1.6669266438832087</v>
      </c>
      <c r="M75" s="81">
        <f t="shared" si="67"/>
        <v>1.5930489110251873</v>
      </c>
      <c r="N75" s="81">
        <f t="shared" si="67"/>
        <v>1.9598066208511284</v>
      </c>
      <c r="O75" s="81">
        <f t="shared" si="67"/>
        <v>1.7157622267996135</v>
      </c>
      <c r="P75" s="81">
        <f t="shared" si="67"/>
        <v>1.453136483506982</v>
      </c>
      <c r="Q75" s="81">
        <f t="shared" si="67"/>
        <v>1.8778097338955129</v>
      </c>
      <c r="R75" s="81">
        <f t="shared" si="67"/>
        <v>1.7322460954353265</v>
      </c>
      <c r="S75" s="81">
        <f t="shared" si="67"/>
        <v>1.7166169332216701</v>
      </c>
      <c r="T75" s="81">
        <f t="shared" si="67"/>
        <v>1.5737220109843686</v>
      </c>
      <c r="U75" s="81">
        <f t="shared" si="67"/>
        <v>1.6988857564773796</v>
      </c>
      <c r="V75" s="81">
        <f t="shared" si="67"/>
        <v>1.7291915447961417</v>
      </c>
      <c r="W75" s="81">
        <f t="shared" si="67"/>
        <v>1.9255892689568881</v>
      </c>
      <c r="X75" s="81">
        <f t="shared" si="67"/>
        <v>1.6021743536292308</v>
      </c>
      <c r="Y75" s="81">
        <f t="shared" si="67"/>
        <v>1.5055878732288976</v>
      </c>
      <c r="Z75" s="81">
        <f t="shared" si="67"/>
        <v>1.4923907832597232</v>
      </c>
      <c r="AA75" s="81">
        <f t="shared" si="67"/>
        <v>1.4182368087628234</v>
      </c>
      <c r="AB75" s="81">
        <f t="shared" si="67"/>
        <v>1.7434353429550611</v>
      </c>
      <c r="AC75" s="81">
        <f t="shared" si="67"/>
        <v>1.7088767450404114</v>
      </c>
      <c r="AD75" s="81">
        <f t="shared" si="67"/>
        <v>1.4399309445956143</v>
      </c>
      <c r="AE75" s="81">
        <f t="shared" si="67"/>
        <v>1.8000577172815162</v>
      </c>
      <c r="AF75" s="81">
        <f t="shared" si="67"/>
        <v>1.6420594359265568</v>
      </c>
      <c r="AG75" s="81">
        <f t="shared" si="67"/>
        <v>1.6940248060192804</v>
      </c>
      <c r="AH75" s="81">
        <f t="shared" si="67"/>
        <v>1.4488727858293076</v>
      </c>
      <c r="AI75" s="81">
        <f t="shared" si="67"/>
        <v>1.8230373230373231</v>
      </c>
      <c r="AJ75" s="81">
        <f t="shared" si="67"/>
        <v>1.7317688230147703</v>
      </c>
      <c r="AK75" s="81">
        <f t="shared" si="67"/>
        <v>1.6195545325948837</v>
      </c>
      <c r="AL75" s="81">
        <f t="shared" si="67"/>
        <v>1.5507140797401691</v>
      </c>
      <c r="AM75" s="81">
        <f t="shared" si="67"/>
        <v>1.8141980718667834</v>
      </c>
      <c r="AN75" s="81">
        <f t="shared" si="67"/>
        <v>1.6776922474382439</v>
      </c>
      <c r="AO75" s="81">
        <f t="shared" si="67"/>
        <v>1.752248593688897</v>
      </c>
      <c r="AP75" s="81">
        <f t="shared" si="67"/>
        <v>1.9066447743189356</v>
      </c>
      <c r="AQ75" s="81">
        <f t="shared" si="67"/>
        <v>1.6386930513272446</v>
      </c>
      <c r="AR75" s="81">
        <f t="shared" si="67"/>
        <v>1.6658521456363602</v>
      </c>
      <c r="AS75" s="8">
        <f t="shared" si="65"/>
        <v>1.678782658044931</v>
      </c>
      <c r="AT75" s="8">
        <f t="shared" si="66"/>
        <v>0.13319013340271213</v>
      </c>
    </row>
    <row r="76" spans="1:47" s="16" customFormat="1" x14ac:dyDescent="0.2">
      <c r="A76" s="16" t="s">
        <v>173</v>
      </c>
      <c r="B76" s="83"/>
      <c r="C76" s="33">
        <f>(C75-AS75)/AT75</f>
        <v>0.79900454155448819</v>
      </c>
      <c r="D76" s="16">
        <f>(D75-AS75)/AT75</f>
        <v>-4.7585140366225638E-2</v>
      </c>
      <c r="E76" s="16">
        <f>(E75-AS75)/AT75</f>
        <v>-9.8495450516266451E-3</v>
      </c>
      <c r="F76" s="16">
        <f>(F75-AS75)/AT75</f>
        <v>-0.17210043258257199</v>
      </c>
      <c r="G76" s="16">
        <f>(G75-AS75)/AT75</f>
        <v>1.4423709837650722</v>
      </c>
      <c r="H76" s="16">
        <f>(H75-AS75)/AT75</f>
        <v>0.55414151273930345</v>
      </c>
      <c r="I76" s="16">
        <f>(I75-AS75)/AT75</f>
        <v>-0.42071481900764146</v>
      </c>
      <c r="J76" s="16">
        <f>(J75-AS75)/AT75</f>
        <v>-0.6270169268949185</v>
      </c>
      <c r="K76" s="16">
        <f>(K75-AS75)/AT75</f>
        <v>-0.90983989340153026</v>
      </c>
      <c r="L76" s="16">
        <f>(L75-AS75)/AT75</f>
        <v>-8.9015709038105864E-2</v>
      </c>
      <c r="M76" s="16">
        <f>(M75-AS75)/AT75</f>
        <v>-0.64369443013109784</v>
      </c>
      <c r="N76" s="16">
        <f>(N75-AS75)/AT75</f>
        <v>2.109945801739658</v>
      </c>
      <c r="O76" s="16">
        <f>(O75-AS75)/AT75</f>
        <v>0.27764495619860641</v>
      </c>
      <c r="P76" s="16">
        <f>(P75-AS75)/AT75</f>
        <v>-1.6941658422676691</v>
      </c>
      <c r="Q76" s="16">
        <f>(Q75-AS75)/AT75</f>
        <v>1.4943079548453184</v>
      </c>
      <c r="R76" s="16">
        <f>(R75-AS75)/AT75</f>
        <v>0.40140689122026835</v>
      </c>
      <c r="S76" s="16">
        <f>(S75-AS75)/AT75</f>
        <v>0.28406214642299232</v>
      </c>
      <c r="T76" s="16">
        <f>(T75-AS75)/AT75</f>
        <v>-0.78880202591960957</v>
      </c>
      <c r="U76" s="16">
        <f>(U75-AS75)/AT75</f>
        <v>0.1509353427229112</v>
      </c>
      <c r="V76" s="16">
        <f>(V75-AS75)/AT75</f>
        <v>0.37847313057938736</v>
      </c>
      <c r="W76" s="16">
        <f>(W75-AS75)/AT75</f>
        <v>1.8530397455621996</v>
      </c>
      <c r="X76" s="16">
        <f>(X75-AS75)/AT75</f>
        <v>-0.57518002616656472</v>
      </c>
      <c r="Y76" s="16">
        <f>(Y75-AS75)/AT75</f>
        <v>-1.3003574693657196</v>
      </c>
      <c r="Z76" s="16">
        <f>(Z75-AS75)/AT75</f>
        <v>-1.399442060934315</v>
      </c>
      <c r="AA76" s="16">
        <f>(AA75-AS75)/AT75</f>
        <v>-1.9561948218365708</v>
      </c>
      <c r="AB76" s="16">
        <f>(AB75-AS75)/AT75</f>
        <v>0.48541647386632608</v>
      </c>
      <c r="AC76" s="16">
        <f>(AC75-AS75)/AT75</f>
        <v>0.22594832084512079</v>
      </c>
      <c r="AD76" s="16">
        <f>(AD75-AS75)/AT75</f>
        <v>-1.7933138690320807</v>
      </c>
      <c r="AE76" s="16">
        <f>(AE75-AS75)/AT75</f>
        <v>0.91054086468927364</v>
      </c>
      <c r="AF76" s="16">
        <f>(AF75-AS75)/AT75</f>
        <v>-0.2757202893350838</v>
      </c>
      <c r="AG76" s="16">
        <f>(AG75-AS75)/AT75</f>
        <v>0.11443901725260262</v>
      </c>
      <c r="AH76" s="16">
        <f>(AH75-AS75)/AT75</f>
        <v>-1.7261779558435506</v>
      </c>
      <c r="AI76" s="16">
        <f>(AI75-AS75)/AT75</f>
        <v>1.0830732075042333</v>
      </c>
      <c r="AJ76" s="16">
        <f>(AJ75-AS75)/AT75</f>
        <v>0.39782349950525969</v>
      </c>
      <c r="AK76" s="16">
        <f>(AK75-AS75)/AT75</f>
        <v>-0.44468853613177056</v>
      </c>
      <c r="AL76" s="33">
        <f>(AL75-AS75)/AT75</f>
        <v>-0.96154703830452115</v>
      </c>
      <c r="AM76" s="16">
        <f>(AM75-AS75)/AT75</f>
        <v>1.0167075470403799</v>
      </c>
      <c r="AN76" s="33">
        <f>(AN75-AS75)/AT75</f>
        <v>-8.186872246686459E-3</v>
      </c>
      <c r="AO76" s="16">
        <f>(AO75-AS75)/AT75</f>
        <v>0.55158692139631116</v>
      </c>
      <c r="AP76" s="16">
        <f>(AP75-AS75)/AT75</f>
        <v>1.710803273880982</v>
      </c>
      <c r="AQ76" s="16">
        <f>(AQ75-AS75)/AT75</f>
        <v>-0.30099531919884703</v>
      </c>
      <c r="AR76" s="16">
        <f>(AR75-AS75)/AT75</f>
        <v>-9.7083110274199122E-2</v>
      </c>
      <c r="AS76" s="8">
        <f t="shared" si="65"/>
        <v>0</v>
      </c>
      <c r="AT76" s="8">
        <f t="shared" si="66"/>
        <v>1</v>
      </c>
    </row>
    <row r="77" spans="1:47" x14ac:dyDescent="0.2">
      <c r="A77" s="1" t="s">
        <v>11</v>
      </c>
      <c r="B77" s="8">
        <f t="shared" si="0"/>
        <v>0</v>
      </c>
      <c r="AS77" s="8">
        <f t="shared" si="65"/>
        <v>0</v>
      </c>
      <c r="AT77" s="8" t="e">
        <f t="shared" si="66"/>
        <v>#DIV/0!</v>
      </c>
    </row>
    <row r="78" spans="1:47" s="20" customFormat="1" x14ac:dyDescent="0.2">
      <c r="A78" s="18" t="s">
        <v>193</v>
      </c>
      <c r="B78" s="19"/>
      <c r="C78" s="87">
        <f>(C81+C84)/2</f>
        <v>0.3840040098706014</v>
      </c>
      <c r="D78" s="87">
        <f t="shared" ref="D78:AR78" si="68">(D81+D84)/2</f>
        <v>0.15431616073977916</v>
      </c>
      <c r="E78" s="87">
        <f t="shared" si="68"/>
        <v>0.50599003841579315</v>
      </c>
      <c r="F78" s="87">
        <f t="shared" si="68"/>
        <v>0.34970581889794861</v>
      </c>
      <c r="G78" s="87">
        <f t="shared" si="68"/>
        <v>0.44292706649535368</v>
      </c>
      <c r="H78" s="87">
        <f t="shared" si="68"/>
        <v>-0.73399410602907622</v>
      </c>
      <c r="I78" s="87">
        <f t="shared" si="68"/>
        <v>-0.97082159871218709</v>
      </c>
      <c r="J78" s="87">
        <f t="shared" si="68"/>
        <v>-0.56365486383231134</v>
      </c>
      <c r="K78" s="87">
        <f t="shared" si="68"/>
        <v>1.1039795608639251</v>
      </c>
      <c r="L78" s="87">
        <f t="shared" si="68"/>
        <v>-0.70715647238293666</v>
      </c>
      <c r="M78" s="87">
        <f t="shared" si="68"/>
        <v>-0.80989661687237191</v>
      </c>
      <c r="N78" s="87">
        <f t="shared" si="68"/>
        <v>-0.16605921597964696</v>
      </c>
      <c r="O78" s="87">
        <f t="shared" si="68"/>
        <v>2.7146814255715905</v>
      </c>
      <c r="P78" s="87">
        <f t="shared" si="68"/>
        <v>0.82342002123038149</v>
      </c>
      <c r="Q78" s="87">
        <f t="shared" si="68"/>
        <v>4.126931184212812E-3</v>
      </c>
      <c r="R78" s="87">
        <f t="shared" si="68"/>
        <v>-1.2030107120713109</v>
      </c>
      <c r="S78" s="87">
        <f t="shared" si="68"/>
        <v>0.72957559274020389</v>
      </c>
      <c r="T78" s="87">
        <f t="shared" si="68"/>
        <v>-0.41961752811981468</v>
      </c>
      <c r="U78" s="87">
        <f t="shared" si="68"/>
        <v>-1.0630051318783262</v>
      </c>
      <c r="V78" s="87">
        <f t="shared" si="68"/>
        <v>-8.2498359662927095E-3</v>
      </c>
      <c r="W78" s="87">
        <f t="shared" si="68"/>
        <v>-0.62140585909261725</v>
      </c>
      <c r="X78" s="87">
        <f t="shared" si="68"/>
        <v>0.27455057820323703</v>
      </c>
      <c r="Y78" s="87">
        <f t="shared" si="68"/>
        <v>-0.86272625008459625</v>
      </c>
      <c r="Z78" s="87">
        <f t="shared" si="68"/>
        <v>1.7778505556151698</v>
      </c>
      <c r="AA78" s="87">
        <f t="shared" si="68"/>
        <v>-0.55708220118995178</v>
      </c>
      <c r="AB78" s="87">
        <f t="shared" si="68"/>
        <v>-0.16820204601056452</v>
      </c>
      <c r="AC78" s="87">
        <f t="shared" si="68"/>
        <v>-0.52997005803465091</v>
      </c>
      <c r="AD78" s="87">
        <f t="shared" si="68"/>
        <v>2.7810479579272238</v>
      </c>
      <c r="AE78" s="87">
        <f t="shared" si="68"/>
        <v>0.95568561168010613</v>
      </c>
      <c r="AF78" s="87">
        <f t="shared" si="68"/>
        <v>-0.80634813155180152</v>
      </c>
      <c r="AG78" s="87">
        <f t="shared" si="68"/>
        <v>-0.75073863313868228</v>
      </c>
      <c r="AH78" s="87">
        <f t="shared" si="68"/>
        <v>-2.7861182811184992E-2</v>
      </c>
      <c r="AI78" s="87">
        <f t="shared" si="68"/>
        <v>2.1257678927886825E-2</v>
      </c>
      <c r="AJ78" s="87">
        <f t="shared" si="68"/>
        <v>-0.61969447501535613</v>
      </c>
      <c r="AK78" s="87">
        <f t="shared" si="68"/>
        <v>0.41545686555240779</v>
      </c>
      <c r="AL78" s="87">
        <f t="shared" si="68"/>
        <v>-0.69275118857591</v>
      </c>
      <c r="AM78" s="87">
        <f t="shared" si="68"/>
        <v>-0.46903755216645704</v>
      </c>
      <c r="AN78" s="87">
        <f t="shared" si="68"/>
        <v>1.3802480597211657</v>
      </c>
      <c r="AO78" s="87">
        <f t="shared" si="68"/>
        <v>-0.42940511988080265</v>
      </c>
      <c r="AP78" s="87">
        <f t="shared" si="68"/>
        <v>-0.34971852183635255</v>
      </c>
      <c r="AQ78" s="87">
        <f t="shared" si="68"/>
        <v>-0.8488956914075162</v>
      </c>
      <c r="AR78" s="87">
        <f t="shared" si="68"/>
        <v>-0.43952094099626465</v>
      </c>
      <c r="AS78" s="8">
        <f t="shared" si="65"/>
        <v>0</v>
      </c>
      <c r="AT78" s="8">
        <f t="shared" si="66"/>
        <v>0.93065705984394687</v>
      </c>
    </row>
    <row r="79" spans="1:47" s="2" customFormat="1" x14ac:dyDescent="0.2">
      <c r="A79" s="2" t="s">
        <v>44</v>
      </c>
      <c r="B79" s="8">
        <f t="shared" si="0"/>
        <v>527</v>
      </c>
      <c r="C79" s="39">
        <v>11</v>
      </c>
      <c r="D79" s="4">
        <v>10</v>
      </c>
      <c r="E79" s="4">
        <v>20</v>
      </c>
      <c r="F79" s="4">
        <v>21</v>
      </c>
      <c r="G79" s="4">
        <v>14</v>
      </c>
      <c r="H79" s="4">
        <v>4</v>
      </c>
      <c r="I79" s="4">
        <v>4</v>
      </c>
      <c r="J79" s="4">
        <v>5</v>
      </c>
      <c r="K79" s="4">
        <v>23</v>
      </c>
      <c r="L79" s="4">
        <v>7</v>
      </c>
      <c r="M79" s="4">
        <v>5</v>
      </c>
      <c r="N79" s="4">
        <v>6</v>
      </c>
      <c r="O79" s="4">
        <v>38</v>
      </c>
      <c r="P79" s="4">
        <v>24</v>
      </c>
      <c r="Q79" s="4">
        <v>5</v>
      </c>
      <c r="R79" s="4">
        <v>4</v>
      </c>
      <c r="S79" s="4">
        <v>18</v>
      </c>
      <c r="T79" s="4">
        <v>10</v>
      </c>
      <c r="U79" s="4">
        <v>3</v>
      </c>
      <c r="V79" s="4">
        <v>8</v>
      </c>
      <c r="W79" s="4">
        <v>5</v>
      </c>
      <c r="X79" s="4">
        <v>10</v>
      </c>
      <c r="Y79" s="4">
        <v>4</v>
      </c>
      <c r="Z79" s="4">
        <v>36</v>
      </c>
      <c r="AA79" s="4">
        <v>8</v>
      </c>
      <c r="AB79" s="4">
        <v>11</v>
      </c>
      <c r="AC79" s="4">
        <v>4</v>
      </c>
      <c r="AD79" s="4">
        <v>83</v>
      </c>
      <c r="AE79" s="4">
        <v>15</v>
      </c>
      <c r="AF79" s="4">
        <v>5</v>
      </c>
      <c r="AG79" s="4">
        <v>5</v>
      </c>
      <c r="AH79" s="4">
        <v>22</v>
      </c>
      <c r="AI79" s="4">
        <v>6</v>
      </c>
      <c r="AJ79" s="4">
        <v>5</v>
      </c>
      <c r="AK79" s="4">
        <v>10</v>
      </c>
      <c r="AL79" s="39">
        <v>10</v>
      </c>
      <c r="AM79" s="4">
        <v>7</v>
      </c>
      <c r="AN79" s="39">
        <v>18</v>
      </c>
      <c r="AO79" s="4">
        <v>4</v>
      </c>
      <c r="AP79" s="4">
        <v>7</v>
      </c>
      <c r="AQ79" s="4">
        <v>5</v>
      </c>
      <c r="AR79" s="4">
        <v>7</v>
      </c>
      <c r="AS79" s="8">
        <f t="shared" si="1"/>
        <v>12.547619047619047</v>
      </c>
      <c r="AT79" s="8">
        <f t="shared" si="2"/>
        <v>13.932244371140973</v>
      </c>
      <c r="AU79" s="6" t="s">
        <v>97</v>
      </c>
    </row>
    <row r="80" spans="1:47" s="2" customFormat="1" x14ac:dyDescent="0.2">
      <c r="A80" s="2" t="s">
        <v>197</v>
      </c>
      <c r="B80" s="8">
        <f>SUM(C80:AR80)</f>
        <v>97.222562997248545</v>
      </c>
      <c r="C80" s="86">
        <f t="shared" ref="C80:AR80" si="69">C79/(C2/100000)</f>
        <v>3.2750279121697057</v>
      </c>
      <c r="D80" s="86">
        <f t="shared" si="69"/>
        <v>2.3448913025636697</v>
      </c>
      <c r="E80" s="86">
        <f t="shared" si="69"/>
        <v>3.3319117176671287</v>
      </c>
      <c r="F80" s="86">
        <f t="shared" si="69"/>
        <v>3.4759119303228627</v>
      </c>
      <c r="G80" s="86">
        <f t="shared" si="69"/>
        <v>2.4477450149050188</v>
      </c>
      <c r="H80" s="86">
        <f t="shared" si="69"/>
        <v>1.4123795063733624</v>
      </c>
      <c r="I80" s="86">
        <f t="shared" si="69"/>
        <v>1.0018559381253773</v>
      </c>
      <c r="J80" s="86">
        <f t="shared" si="69"/>
        <v>1.6224495093712683</v>
      </c>
      <c r="K80" s="86">
        <f t="shared" si="69"/>
        <v>4.1743423142190803</v>
      </c>
      <c r="L80" s="86">
        <f t="shared" si="69"/>
        <v>1.6038859866190085</v>
      </c>
      <c r="M80" s="86">
        <f t="shared" si="69"/>
        <v>1.6740099904916232</v>
      </c>
      <c r="N80" s="86">
        <f t="shared" si="69"/>
        <v>2.0968536710665648</v>
      </c>
      <c r="O80" s="86">
        <f t="shared" si="69"/>
        <v>5.4234191803500966</v>
      </c>
      <c r="P80" s="86">
        <f t="shared" si="69"/>
        <v>3.512165996672223</v>
      </c>
      <c r="Q80" s="86">
        <f t="shared" si="69"/>
        <v>2.4085242490221392</v>
      </c>
      <c r="R80" s="86">
        <f t="shared" si="69"/>
        <v>0.78503565043147527</v>
      </c>
      <c r="S80" s="86">
        <f t="shared" si="69"/>
        <v>2.7844165487156878</v>
      </c>
      <c r="T80" s="86">
        <f t="shared" si="69"/>
        <v>1.906308738137994</v>
      </c>
      <c r="U80" s="86">
        <f t="shared" si="69"/>
        <v>1.0844732352005553</v>
      </c>
      <c r="V80" s="86">
        <f t="shared" si="69"/>
        <v>2.4138846645907255</v>
      </c>
      <c r="W80" s="86">
        <f t="shared" si="69"/>
        <v>1.6174006430784957</v>
      </c>
      <c r="X80" s="86">
        <f t="shared" si="69"/>
        <v>2.4779831199789868</v>
      </c>
      <c r="Y80" s="86">
        <f t="shared" si="69"/>
        <v>1.4973478226690973</v>
      </c>
      <c r="Z80" s="86">
        <f t="shared" si="69"/>
        <v>4.5766823121399041</v>
      </c>
      <c r="AA80" s="86">
        <f t="shared" si="69"/>
        <v>1.8570188348135321</v>
      </c>
      <c r="AB80" s="86">
        <f t="shared" si="69"/>
        <v>2.3369896598830233</v>
      </c>
      <c r="AC80" s="86">
        <f t="shared" si="69"/>
        <v>1.5616459748574998</v>
      </c>
      <c r="AD80" s="86">
        <f t="shared" si="69"/>
        <v>4.4782513453638222</v>
      </c>
      <c r="AE80" s="86">
        <f t="shared" si="69"/>
        <v>2.7451662198146098</v>
      </c>
      <c r="AF80" s="86">
        <f t="shared" si="69"/>
        <v>1.0884424823454628</v>
      </c>
      <c r="AG80" s="86">
        <f t="shared" si="69"/>
        <v>1.194845912671102</v>
      </c>
      <c r="AH80" s="86">
        <f t="shared" si="69"/>
        <v>2.9428879094125593</v>
      </c>
      <c r="AI80" s="86">
        <f t="shared" si="69"/>
        <v>2.7394258163488932</v>
      </c>
      <c r="AJ80" s="86">
        <f t="shared" si="69"/>
        <v>1.4705968858640346</v>
      </c>
      <c r="AK80" s="86">
        <f t="shared" si="69"/>
        <v>2.4991377974598761</v>
      </c>
      <c r="AL80" s="86">
        <f t="shared" si="69"/>
        <v>1.5847107110596961</v>
      </c>
      <c r="AM80" s="86">
        <f t="shared" si="69"/>
        <v>1.9364887033548284</v>
      </c>
      <c r="AN80" s="86">
        <f t="shared" si="69"/>
        <v>2.5876977971503696</v>
      </c>
      <c r="AO80" s="86">
        <f t="shared" si="69"/>
        <v>1.9420775374456825</v>
      </c>
      <c r="AP80" s="86">
        <f t="shared" si="69"/>
        <v>1.9268300067989574</v>
      </c>
      <c r="AQ80" s="86">
        <f t="shared" si="69"/>
        <v>1.2847426531991377</v>
      </c>
      <c r="AR80" s="86">
        <f t="shared" si="69"/>
        <v>2.09669979452342</v>
      </c>
      <c r="AS80" s="8">
        <f t="shared" ref="AS80:AS88" si="70">B80/42</f>
        <v>2.3148229285059179</v>
      </c>
      <c r="AT80" s="8">
        <f t="shared" ref="AT80:AT88" si="71">STDEV(C80:AR80)</f>
        <v>1.0393252517227272</v>
      </c>
      <c r="AU80" s="6"/>
    </row>
    <row r="81" spans="1:47" s="16" customFormat="1" x14ac:dyDescent="0.2">
      <c r="A81" s="16" t="s">
        <v>173</v>
      </c>
      <c r="B81" s="17"/>
      <c r="C81" s="33">
        <f>(C80-AS80)/AT80</f>
        <v>0.92387342852702359</v>
      </c>
      <c r="D81" s="16">
        <f>(D80-AS80)/AT80</f>
        <v>2.8930668246453378E-2</v>
      </c>
      <c r="E81" s="16">
        <f>(E80-AS80)/AT80</f>
        <v>0.97860490493745012</v>
      </c>
      <c r="F81" s="16">
        <f>(F80-AS80)/AT80</f>
        <v>1.1171565396803251</v>
      </c>
      <c r="G81" s="16">
        <f>(G80-AS80)/AT80</f>
        <v>0.12789267477026733</v>
      </c>
      <c r="H81" s="16">
        <f>(H80-AS80)/AT80</f>
        <v>-0.86829740799303767</v>
      </c>
      <c r="I81" s="16">
        <f>(I80-AS80)/AT80</f>
        <v>-1.2632878766336526</v>
      </c>
      <c r="J81" s="16">
        <f>(J80-AS80)/AT80</f>
        <v>-0.66617588477429013</v>
      </c>
      <c r="K81" s="16">
        <f>(K80-AS80)/AT80</f>
        <v>1.7891602100794988</v>
      </c>
      <c r="L81" s="16">
        <f>(L80-AS80)/AT80</f>
        <v>-0.68403701411901641</v>
      </c>
      <c r="M81" s="16">
        <f>(M80-AS80)/AT80</f>
        <v>-0.61656631256877392</v>
      </c>
      <c r="N81" s="16">
        <f>(N80-AS80)/AT80</f>
        <v>-0.20972189127326543</v>
      </c>
      <c r="O81" s="16">
        <f>(O80-AS80)/AT80</f>
        <v>2.9909753916702631</v>
      </c>
      <c r="P81" s="16">
        <f>(P80-AS80)/AT80</f>
        <v>1.152038850380722</v>
      </c>
      <c r="Q81" s="16">
        <f>(Q80-AS80)/AT80</f>
        <v>9.0155916409138837E-2</v>
      </c>
      <c r="R81" s="16">
        <f>(R80-AS80)/AT80</f>
        <v>-1.4719042720637772</v>
      </c>
      <c r="S81" s="16">
        <f>(S80-AS80)/AT80</f>
        <v>0.45182546987230215</v>
      </c>
      <c r="T81" s="16">
        <f>(T80-AS80)/AT80</f>
        <v>-0.3930571201756079</v>
      </c>
      <c r="U81" s="16">
        <f>(U80-AS80)/AT80</f>
        <v>-1.1837965942480508</v>
      </c>
      <c r="V81" s="16">
        <f>(V80-AS80)/AT80</f>
        <v>9.5313508375369935E-2</v>
      </c>
      <c r="W81" s="16">
        <f>(W80-AS80)/AT80</f>
        <v>-0.67103371564523628</v>
      </c>
      <c r="X81" s="16">
        <f>(X80-AS80)/AT80</f>
        <v>0.15698665187112865</v>
      </c>
      <c r="Y81" s="16">
        <f>(Y80-AS80)/AT80</f>
        <v>-0.78654406258466225</v>
      </c>
      <c r="Z81" s="16">
        <f>(Z80-AS80)/AT80</f>
        <v>2.1762767525227114</v>
      </c>
      <c r="AA81" s="16">
        <f>(AA80-AS80)/AT80</f>
        <v>-0.44048202709744172</v>
      </c>
      <c r="AB81" s="16">
        <f>(AB80-AS80)/AT80</f>
        <v>2.1328002317237194E-2</v>
      </c>
      <c r="AC81" s="16">
        <f>(AC80-AS80)/AT80</f>
        <v>-0.7246787782746491</v>
      </c>
      <c r="AD81" s="16">
        <f>(AD80-AS80)/AT80</f>
        <v>2.0815701468543431</v>
      </c>
      <c r="AE81" s="16">
        <f>(AE80-AS80)/AT80</f>
        <v>0.41406026707749005</v>
      </c>
      <c r="AF81" s="16">
        <f>(AF80-AS80)/AT80</f>
        <v>-1.1799775326613837</v>
      </c>
      <c r="AG81" s="16">
        <f>(AG80-AS80)/AT80</f>
        <v>-1.0776001198646958</v>
      </c>
      <c r="AH81" s="16">
        <f>(AH80-AS80)/AT80</f>
        <v>0.60430070362054245</v>
      </c>
      <c r="AI81" s="16">
        <f>(AI80-AS80)/AT80</f>
        <v>0.40853706492666986</v>
      </c>
      <c r="AJ81" s="16">
        <f>(AJ80-AS80)/AT80</f>
        <v>-0.81228281641626776</v>
      </c>
      <c r="AK81" s="16">
        <f>(AK80-AS80)/AT80</f>
        <v>0.17734089366966524</v>
      </c>
      <c r="AL81" s="33">
        <f>(AL80-AS80)/AT80</f>
        <v>-0.70248674920197385</v>
      </c>
      <c r="AM81" s="16">
        <f>(AM80-AS80)/AT80</f>
        <v>-0.36401908307720221</v>
      </c>
      <c r="AN81" s="33">
        <f>(AN80-AS80)/AT80</f>
        <v>0.2625500229039463</v>
      </c>
      <c r="AO81" s="16">
        <f>(AO80-AS80)/AT80</f>
        <v>-0.35864171532674066</v>
      </c>
      <c r="AP81" s="16">
        <f>(AP80-AS80)/AT80</f>
        <v>-0.37331232072332038</v>
      </c>
      <c r="AQ81" s="16">
        <f>(AQ80-AS80)/AT80</f>
        <v>-0.99110482844458647</v>
      </c>
      <c r="AR81" s="16">
        <f>(AR80-AS80)/AT80</f>
        <v>-0.20986994554490923</v>
      </c>
      <c r="AS81" s="8">
        <f t="shared" si="70"/>
        <v>0</v>
      </c>
      <c r="AT81" s="8">
        <f t="shared" si="71"/>
        <v>0.99999999999999989</v>
      </c>
    </row>
    <row r="82" spans="1:47" s="2" customFormat="1" x14ac:dyDescent="0.2">
      <c r="A82" s="2" t="s">
        <v>28</v>
      </c>
      <c r="B82" s="8">
        <f t="shared" si="0"/>
        <v>54929</v>
      </c>
      <c r="C82" s="39">
        <v>705</v>
      </c>
      <c r="D82" s="4">
        <v>1116</v>
      </c>
      <c r="E82" s="4">
        <v>1395</v>
      </c>
      <c r="F82" s="4">
        <v>1080</v>
      </c>
      <c r="G82" s="4">
        <v>1822</v>
      </c>
      <c r="H82" s="4">
        <v>445</v>
      </c>
      <c r="I82" s="4">
        <v>590</v>
      </c>
      <c r="J82" s="4">
        <v>535</v>
      </c>
      <c r="K82" s="4">
        <v>1533</v>
      </c>
      <c r="L82" s="4">
        <v>618</v>
      </c>
      <c r="M82" s="4">
        <v>326</v>
      </c>
      <c r="N82" s="4">
        <v>612</v>
      </c>
      <c r="O82" s="4">
        <v>3632</v>
      </c>
      <c r="P82" s="4">
        <v>1963</v>
      </c>
      <c r="Q82" s="4">
        <v>454</v>
      </c>
      <c r="R82" s="4">
        <v>598</v>
      </c>
      <c r="S82" s="4">
        <v>2251</v>
      </c>
      <c r="T82" s="4">
        <v>920</v>
      </c>
      <c r="U82" s="4">
        <v>322</v>
      </c>
      <c r="V82" s="4">
        <v>713</v>
      </c>
      <c r="W82" s="4">
        <v>496</v>
      </c>
      <c r="X82" s="4">
        <v>1110</v>
      </c>
      <c r="Y82" s="4">
        <v>312</v>
      </c>
      <c r="Z82" s="4">
        <v>3087</v>
      </c>
      <c r="AA82" s="4">
        <v>639</v>
      </c>
      <c r="AB82" s="4">
        <v>875</v>
      </c>
      <c r="AC82" s="4">
        <v>483</v>
      </c>
      <c r="AD82" s="4">
        <v>11904</v>
      </c>
      <c r="AE82" s="4">
        <v>2221</v>
      </c>
      <c r="AF82" s="4">
        <v>813</v>
      </c>
      <c r="AG82" s="4">
        <v>745</v>
      </c>
      <c r="AH82" s="4">
        <v>1121</v>
      </c>
      <c r="AI82" s="4">
        <v>405</v>
      </c>
      <c r="AJ82" s="4">
        <v>604</v>
      </c>
      <c r="AK82" s="4">
        <v>1225</v>
      </c>
      <c r="AL82" s="39">
        <v>929</v>
      </c>
      <c r="AM82" s="4">
        <v>579</v>
      </c>
      <c r="AN82" s="39">
        <v>3655</v>
      </c>
      <c r="AO82" s="4">
        <v>348</v>
      </c>
      <c r="AP82" s="4">
        <v>689</v>
      </c>
      <c r="AQ82" s="4">
        <v>562</v>
      </c>
      <c r="AR82" s="4">
        <v>497</v>
      </c>
      <c r="AS82" s="8">
        <f t="shared" si="70"/>
        <v>1307.8333333333333</v>
      </c>
      <c r="AT82" s="8">
        <f t="shared" si="71"/>
        <v>1873.331256327871</v>
      </c>
      <c r="AU82" s="3" t="s">
        <v>98</v>
      </c>
    </row>
    <row r="83" spans="1:47" s="2" customFormat="1" x14ac:dyDescent="0.2">
      <c r="A83" s="2" t="s">
        <v>196</v>
      </c>
      <c r="B83" s="8">
        <f t="shared" si="0"/>
        <v>95.941618430241562</v>
      </c>
      <c r="C83" s="86">
        <f t="shared" ref="C83:AR83" si="72">C82/(C2/1000)</f>
        <v>2.0989951618905844</v>
      </c>
      <c r="D83" s="86">
        <f t="shared" si="72"/>
        <v>2.6168986936610552</v>
      </c>
      <c r="E83" s="86">
        <f t="shared" si="72"/>
        <v>2.3240084230728222</v>
      </c>
      <c r="F83" s="86">
        <f t="shared" si="72"/>
        <v>1.7876118498803293</v>
      </c>
      <c r="G83" s="86">
        <f t="shared" si="72"/>
        <v>3.1855652979692457</v>
      </c>
      <c r="H83" s="86">
        <f t="shared" si="72"/>
        <v>1.5712722008403659</v>
      </c>
      <c r="I83" s="86">
        <f t="shared" si="72"/>
        <v>1.4777375087349314</v>
      </c>
      <c r="J83" s="86">
        <f t="shared" si="72"/>
        <v>1.7360209750272573</v>
      </c>
      <c r="K83" s="86">
        <f t="shared" si="72"/>
        <v>2.7822898989990654</v>
      </c>
      <c r="L83" s="86">
        <f t="shared" si="72"/>
        <v>1.4160021996150673</v>
      </c>
      <c r="M83" s="86">
        <f t="shared" si="72"/>
        <v>1.0914545138005383</v>
      </c>
      <c r="N83" s="86">
        <f t="shared" si="72"/>
        <v>2.138790744487896</v>
      </c>
      <c r="O83" s="86">
        <f t="shared" si="72"/>
        <v>5.1836469639556713</v>
      </c>
      <c r="P83" s="86">
        <f t="shared" si="72"/>
        <v>2.8726591047781551</v>
      </c>
      <c r="Q83" s="86">
        <f t="shared" si="72"/>
        <v>2.1869400181121024</v>
      </c>
      <c r="R83" s="86">
        <f t="shared" si="72"/>
        <v>1.1736282973950554</v>
      </c>
      <c r="S83" s="86">
        <f t="shared" si="72"/>
        <v>3.4820675839772295</v>
      </c>
      <c r="T83" s="86">
        <f t="shared" si="72"/>
        <v>1.7538040390869545</v>
      </c>
      <c r="U83" s="86">
        <f t="shared" si="72"/>
        <v>1.164001272448596</v>
      </c>
      <c r="V83" s="86">
        <f t="shared" si="72"/>
        <v>2.1513747073164846</v>
      </c>
      <c r="W83" s="86">
        <f t="shared" si="72"/>
        <v>1.6044614379338678</v>
      </c>
      <c r="X83" s="86">
        <f t="shared" si="72"/>
        <v>2.7505612631766754</v>
      </c>
      <c r="Y83" s="86">
        <f t="shared" si="72"/>
        <v>1.167931301681896</v>
      </c>
      <c r="Z83" s="86">
        <f t="shared" si="72"/>
        <v>3.9245050826599677</v>
      </c>
      <c r="AA83" s="86">
        <f t="shared" si="72"/>
        <v>1.4832937943073088</v>
      </c>
      <c r="AB83" s="86">
        <f t="shared" si="72"/>
        <v>1.8589690476342229</v>
      </c>
      <c r="AC83" s="86">
        <f t="shared" si="72"/>
        <v>1.8856875146404311</v>
      </c>
      <c r="AD83" s="86">
        <f t="shared" si="72"/>
        <v>6.4227836162904755</v>
      </c>
      <c r="AE83" s="86">
        <f t="shared" si="72"/>
        <v>4.0646761161388323</v>
      </c>
      <c r="AF83" s="86">
        <f t="shared" si="72"/>
        <v>1.7698074762937226</v>
      </c>
      <c r="AG83" s="86">
        <f t="shared" si="72"/>
        <v>1.7803204098799419</v>
      </c>
      <c r="AH83" s="86">
        <f t="shared" si="72"/>
        <v>1.499535157477945</v>
      </c>
      <c r="AI83" s="86">
        <f t="shared" si="72"/>
        <v>1.849112426035503</v>
      </c>
      <c r="AJ83" s="86">
        <f t="shared" si="72"/>
        <v>1.7764810381237537</v>
      </c>
      <c r="AK83" s="86">
        <f t="shared" si="72"/>
        <v>3.0614438018883487</v>
      </c>
      <c r="AL83" s="86">
        <f t="shared" si="72"/>
        <v>1.4721962505744577</v>
      </c>
      <c r="AM83" s="86">
        <f t="shared" si="72"/>
        <v>1.6017527989177796</v>
      </c>
      <c r="AN83" s="86">
        <f t="shared" si="72"/>
        <v>5.2544641381025556</v>
      </c>
      <c r="AO83" s="86">
        <f t="shared" si="72"/>
        <v>1.6896074575777438</v>
      </c>
      <c r="AP83" s="86">
        <f t="shared" si="72"/>
        <v>1.8965512495492594</v>
      </c>
      <c r="AQ83" s="86">
        <f t="shared" si="72"/>
        <v>1.4440507421958308</v>
      </c>
      <c r="AR83" s="86">
        <f t="shared" si="72"/>
        <v>1.4886568541116283</v>
      </c>
      <c r="AS83" s="8">
        <f t="shared" si="70"/>
        <v>2.2843242483390847</v>
      </c>
      <c r="AT83" s="8">
        <f t="shared" si="71"/>
        <v>1.1890328193548472</v>
      </c>
      <c r="AU83" s="3"/>
    </row>
    <row r="84" spans="1:47" s="16" customFormat="1" x14ac:dyDescent="0.2">
      <c r="A84" s="16" t="s">
        <v>173</v>
      </c>
      <c r="B84" s="17"/>
      <c r="C84" s="33">
        <f>(C83-AS83)/AT83</f>
        <v>-0.15586540878582075</v>
      </c>
      <c r="D84" s="16">
        <f>(D83-AS83)/AT83</f>
        <v>0.27970165323310492</v>
      </c>
      <c r="E84" s="16">
        <f>(E83-AS83)/AT83</f>
        <v>3.3375171894136295E-2</v>
      </c>
      <c r="F84" s="16">
        <f>(F83-AS83)/AT83</f>
        <v>-0.41774490188442792</v>
      </c>
      <c r="G84" s="16">
        <f>(G83-AS83)/AT83</f>
        <v>0.75796145822044003</v>
      </c>
      <c r="H84" s="16">
        <f>(H83-AS83)/AT83</f>
        <v>-0.59969080406511488</v>
      </c>
      <c r="I84" s="16">
        <f>(I83-AS83)/AT83</f>
        <v>-0.67835532079072147</v>
      </c>
      <c r="J84" s="16">
        <f>(J83-AS83)/AT83</f>
        <v>-0.46113384289033266</v>
      </c>
      <c r="K84" s="16">
        <f>(K83-AS83)/AT83</f>
        <v>0.41879891164835137</v>
      </c>
      <c r="L84" s="16">
        <f>(L83-AS83)/AT83</f>
        <v>-0.73027593064685703</v>
      </c>
      <c r="M84" s="16">
        <f>(M83-AS83)/AT83</f>
        <v>-1.0032269211759699</v>
      </c>
      <c r="N84" s="16">
        <f>(N83-AS83)/AT83</f>
        <v>-0.12239654068602847</v>
      </c>
      <c r="O84" s="16">
        <f>(O83-AS83)/AT83</f>
        <v>2.438387459472918</v>
      </c>
      <c r="P84" s="16">
        <f>(P83-AS83)/AT83</f>
        <v>0.49480119208004103</v>
      </c>
      <c r="Q84" s="16">
        <f>(Q83-AS83)/AT83</f>
        <v>-8.1902054040713212E-2</v>
      </c>
      <c r="R84" s="16">
        <f>(R83-AS83)/AT83</f>
        <v>-0.93411715207884471</v>
      </c>
      <c r="S84" s="16">
        <f>(S83-AS83)/AT83</f>
        <v>1.0073257156081057</v>
      </c>
      <c r="T84" s="16">
        <f>(T83-AS83)/AT83</f>
        <v>-0.44617793606402145</v>
      </c>
      <c r="U84" s="16">
        <f>(U83-AS83)/AT83</f>
        <v>-0.94221366950860153</v>
      </c>
      <c r="V84" s="16">
        <f>(V83-AS83)/AT83</f>
        <v>-0.11181318030795535</v>
      </c>
      <c r="W84" s="16">
        <f>(W83-AS83)/AT83</f>
        <v>-0.57177800253999811</v>
      </c>
      <c r="X84" s="16">
        <f>(X83-AS83)/AT83</f>
        <v>0.39211450453534535</v>
      </c>
      <c r="Y84" s="16">
        <f>(Y83-AS83)/AT83</f>
        <v>-0.93890843758453035</v>
      </c>
      <c r="Z84" s="16">
        <f>(Z83-AS83)/AT83</f>
        <v>1.379424358707628</v>
      </c>
      <c r="AA84" s="16">
        <f>(AA83-AS83)/AT83</f>
        <v>-0.67368237528246189</v>
      </c>
      <c r="AB84" s="16">
        <f>(AB83-AS83)/AT83</f>
        <v>-0.35773209433836622</v>
      </c>
      <c r="AC84" s="16">
        <f>(AC83-AS83)/AT83</f>
        <v>-0.33526133779465261</v>
      </c>
      <c r="AD84" s="16">
        <f>(AD83-AS83)/AT83</f>
        <v>3.4805257690001041</v>
      </c>
      <c r="AE84" s="16">
        <f>(AE83-AS83)/AT83</f>
        <v>1.4973109562827223</v>
      </c>
      <c r="AF84" s="16">
        <f>(AF83-AS83)/AT83</f>
        <v>-0.4327187304422192</v>
      </c>
      <c r="AG84" s="16">
        <f>(AG83-AS83)/AT83</f>
        <v>-0.42387714641266866</v>
      </c>
      <c r="AH84" s="16">
        <f>(AH83-AS83)/AT83</f>
        <v>-0.66002306924291243</v>
      </c>
      <c r="AI84" s="16">
        <f>(AI83-AS83)/AT83</f>
        <v>-0.36602170707089621</v>
      </c>
      <c r="AJ84" s="16">
        <f>(AJ83-AS83)/AT83</f>
        <v>-0.42710613361444444</v>
      </c>
      <c r="AK84" s="16">
        <f>(AK83-AS83)/AT83</f>
        <v>0.65357283743515038</v>
      </c>
      <c r="AL84" s="33">
        <f>(AL83-AS83)/AT83</f>
        <v>-0.68301562794984616</v>
      </c>
      <c r="AM84" s="16">
        <f>(AM83-AS83)/AT83</f>
        <v>-0.57405602125571187</v>
      </c>
      <c r="AN84" s="33">
        <f>(AN83-AS83)/AT83</f>
        <v>2.4979460965383851</v>
      </c>
      <c r="AO84" s="16">
        <f>(AO83-AS83)/AT83</f>
        <v>-0.50016852443486459</v>
      </c>
      <c r="AP84" s="16">
        <f>(AP83-AS83)/AT83</f>
        <v>-0.32612472294938466</v>
      </c>
      <c r="AQ84" s="16">
        <f>(AQ83-AS83)/AT83</f>
        <v>-0.70668655437044592</v>
      </c>
      <c r="AR84" s="16">
        <f>(AR83-AS83)/AT83</f>
        <v>-0.66917193644762007</v>
      </c>
      <c r="AS84" s="8">
        <f t="shared" si="70"/>
        <v>0</v>
      </c>
      <c r="AT84" s="8">
        <f t="shared" si="71"/>
        <v>0.99999999999999933</v>
      </c>
    </row>
    <row r="85" spans="1:47" x14ac:dyDescent="0.2">
      <c r="A85" s="1" t="s">
        <v>12</v>
      </c>
      <c r="B85" s="8">
        <f t="shared" si="0"/>
        <v>0</v>
      </c>
      <c r="AS85" s="8">
        <f t="shared" si="70"/>
        <v>0</v>
      </c>
      <c r="AT85" s="8" t="e">
        <f t="shared" si="71"/>
        <v>#DIV/0!</v>
      </c>
    </row>
    <row r="86" spans="1:47" s="20" customFormat="1" x14ac:dyDescent="0.2">
      <c r="A86" s="18" t="s">
        <v>192</v>
      </c>
      <c r="B86" s="19"/>
      <c r="C86" s="84">
        <f>(C89+C97+C100)/3</f>
        <v>0.35527049841136238</v>
      </c>
      <c r="D86" s="84">
        <f t="shared" ref="D86:AR86" si="73">(D89+D97+D100)/3</f>
        <v>4.6074183617233082E-2</v>
      </c>
      <c r="E86" s="84">
        <f t="shared" si="73"/>
        <v>0.13476067045963222</v>
      </c>
      <c r="F86" s="84">
        <f t="shared" si="73"/>
        <v>-5.0969288428868442E-3</v>
      </c>
      <c r="G86" s="84">
        <f t="shared" si="73"/>
        <v>-9.941862144092517E-2</v>
      </c>
      <c r="H86" s="84">
        <f t="shared" si="73"/>
        <v>0.23436659681466396</v>
      </c>
      <c r="I86" s="84">
        <f t="shared" si="73"/>
        <v>-0.69495543185445818</v>
      </c>
      <c r="J86" s="84">
        <f t="shared" si="73"/>
        <v>-6.6076882672373466E-2</v>
      </c>
      <c r="K86" s="84">
        <f t="shared" si="73"/>
        <v>0.39130720468017999</v>
      </c>
      <c r="L86" s="84">
        <f t="shared" si="73"/>
        <v>-0.25910514729398093</v>
      </c>
      <c r="M86" s="84">
        <f t="shared" si="73"/>
        <v>-0.74579839525691138</v>
      </c>
      <c r="N86" s="84">
        <f t="shared" si="73"/>
        <v>1.1618040075118634</v>
      </c>
      <c r="O86" s="84">
        <f t="shared" si="73"/>
        <v>0.49577453246401987</v>
      </c>
      <c r="P86" s="84">
        <f t="shared" si="73"/>
        <v>0.12518886985072239</v>
      </c>
      <c r="Q86" s="84">
        <f t="shared" si="73"/>
        <v>0.44177637865908576</v>
      </c>
      <c r="R86" s="84">
        <f t="shared" si="73"/>
        <v>-0.61504301274830764</v>
      </c>
      <c r="S86" s="84">
        <f t="shared" si="73"/>
        <v>-0.25118346710448242</v>
      </c>
      <c r="T86" s="84">
        <f t="shared" si="73"/>
        <v>-8.6486625565365585E-2</v>
      </c>
      <c r="U86" s="84">
        <f t="shared" si="73"/>
        <v>-0.98549479222375236</v>
      </c>
      <c r="V86" s="84">
        <f t="shared" si="73"/>
        <v>5.7355527298136498E-2</v>
      </c>
      <c r="W86" s="84">
        <f t="shared" si="73"/>
        <v>0.62229352145712591</v>
      </c>
      <c r="X86" s="84">
        <f t="shared" si="73"/>
        <v>1.1672328692478873</v>
      </c>
      <c r="Y86" s="84">
        <f t="shared" si="73"/>
        <v>-0.62990791470848573</v>
      </c>
      <c r="Z86" s="84">
        <f t="shared" si="73"/>
        <v>-0.29132481604873062</v>
      </c>
      <c r="AA86" s="84">
        <f t="shared" si="73"/>
        <v>-0.97645074968105805</v>
      </c>
      <c r="AB86" s="84">
        <f t="shared" si="73"/>
        <v>-3.4786732334409272E-2</v>
      </c>
      <c r="AC86" s="84">
        <f t="shared" si="73"/>
        <v>4.3907299988157733E-2</v>
      </c>
      <c r="AD86" s="84">
        <f t="shared" si="73"/>
        <v>0.38001196230196871</v>
      </c>
      <c r="AE86" s="84">
        <f t="shared" si="73"/>
        <v>3.8611088434103345E-2</v>
      </c>
      <c r="AF86" s="84">
        <f t="shared" si="73"/>
        <v>-0.10206950109795949</v>
      </c>
      <c r="AG86" s="84">
        <f t="shared" si="73"/>
        <v>-0.53287595656494102</v>
      </c>
      <c r="AH86" s="84">
        <f t="shared" si="73"/>
        <v>-0.27178020729274704</v>
      </c>
      <c r="AI86" s="84">
        <f t="shared" si="73"/>
        <v>-0.1541249818431645</v>
      </c>
      <c r="AJ86" s="84">
        <f t="shared" si="73"/>
        <v>-0.15056492012012959</v>
      </c>
      <c r="AK86" s="84">
        <f t="shared" si="73"/>
        <v>0.66697349715589749</v>
      </c>
      <c r="AL86" s="84">
        <f t="shared" si="73"/>
        <v>-0.21742477999220422</v>
      </c>
      <c r="AM86" s="84">
        <f t="shared" si="73"/>
        <v>-0.57271266509008623</v>
      </c>
      <c r="AN86" s="84">
        <f t="shared" si="73"/>
        <v>-0.19460297218152134</v>
      </c>
      <c r="AO86" s="84">
        <f t="shared" si="73"/>
        <v>0.10316883557255245</v>
      </c>
      <c r="AP86" s="84">
        <f t="shared" si="73"/>
        <v>0.19987339522771266</v>
      </c>
      <c r="AQ86" s="84">
        <f t="shared" si="73"/>
        <v>-0.720916363160086</v>
      </c>
      <c r="AR86" s="84">
        <f t="shared" si="73"/>
        <v>1.9924509259666519</v>
      </c>
      <c r="AS86" s="8">
        <f t="shared" si="70"/>
        <v>0</v>
      </c>
      <c r="AT86" s="8">
        <f t="shared" si="71"/>
        <v>0.58124267158356602</v>
      </c>
    </row>
    <row r="87" spans="1:47" x14ac:dyDescent="0.2">
      <c r="A87" s="2" t="s">
        <v>104</v>
      </c>
      <c r="B87" s="8">
        <f t="shared" si="0"/>
        <v>6387.3</v>
      </c>
      <c r="C87" s="89">
        <v>201.8</v>
      </c>
      <c r="D87" s="4">
        <v>207.9</v>
      </c>
      <c r="E87" s="4">
        <v>271.3</v>
      </c>
      <c r="F87" s="4">
        <v>265.10000000000002</v>
      </c>
      <c r="G87" s="4">
        <v>205.7</v>
      </c>
      <c r="H87" s="4">
        <v>188.7</v>
      </c>
      <c r="I87" s="4">
        <v>55.5</v>
      </c>
      <c r="J87" s="4">
        <v>24.7</v>
      </c>
      <c r="K87" s="4">
        <v>202.1</v>
      </c>
      <c r="L87" s="4">
        <v>157.5</v>
      </c>
      <c r="M87" s="4">
        <v>21</v>
      </c>
      <c r="N87" s="4">
        <v>408.8</v>
      </c>
      <c r="O87" s="4">
        <v>159.30000000000001</v>
      </c>
      <c r="P87" s="4">
        <v>34</v>
      </c>
      <c r="Q87" s="4">
        <v>169.6</v>
      </c>
      <c r="R87" s="4">
        <v>116</v>
      </c>
      <c r="S87" s="4">
        <v>84.2</v>
      </c>
      <c r="T87" s="4">
        <v>35.299999999999997</v>
      </c>
      <c r="U87" s="4">
        <v>36.799999999999997</v>
      </c>
      <c r="V87" s="4">
        <v>242.6</v>
      </c>
      <c r="W87" s="4">
        <v>260.10000000000002</v>
      </c>
      <c r="X87" s="4">
        <v>310.39999999999998</v>
      </c>
      <c r="Y87" s="4">
        <v>24.8</v>
      </c>
      <c r="Z87" s="4">
        <v>94.6</v>
      </c>
      <c r="AA87" s="4">
        <v>24.5</v>
      </c>
      <c r="AB87" s="4">
        <v>253.3</v>
      </c>
      <c r="AC87" s="4">
        <v>145.4</v>
      </c>
      <c r="AD87" s="4">
        <v>0.6</v>
      </c>
      <c r="AE87" s="4">
        <v>215.2</v>
      </c>
      <c r="AF87" s="4">
        <v>255.5</v>
      </c>
      <c r="AG87" s="4">
        <v>51.5</v>
      </c>
      <c r="AH87" s="4">
        <v>144.19999999999999</v>
      </c>
      <c r="AI87" s="4">
        <v>94.7</v>
      </c>
      <c r="AJ87" s="4">
        <v>71.3</v>
      </c>
      <c r="AK87" s="4">
        <v>196.2</v>
      </c>
      <c r="AL87" s="39">
        <v>422.8</v>
      </c>
      <c r="AM87" s="4">
        <v>26.7</v>
      </c>
      <c r="AN87" s="39">
        <v>103.4</v>
      </c>
      <c r="AO87" s="4">
        <v>92.3</v>
      </c>
      <c r="AP87" s="4">
        <v>266.10000000000002</v>
      </c>
      <c r="AQ87" s="4">
        <v>71.2</v>
      </c>
      <c r="AR87" s="4">
        <v>174.6</v>
      </c>
      <c r="AS87" s="8">
        <f t="shared" si="70"/>
        <v>152.07857142857142</v>
      </c>
      <c r="AT87" s="8">
        <f t="shared" si="71"/>
        <v>105.99939147481629</v>
      </c>
      <c r="AU87" s="3" t="s">
        <v>104</v>
      </c>
    </row>
    <row r="88" spans="1:47" s="16" customFormat="1" x14ac:dyDescent="0.2">
      <c r="A88" s="16" t="s">
        <v>199</v>
      </c>
      <c r="B88" s="8">
        <f t="shared" si="0"/>
        <v>15.999238855341206</v>
      </c>
      <c r="C88" s="82">
        <f t="shared" ref="C88:AR88" si="74">C87/(C2/1000)</f>
        <v>0.60081875697804243</v>
      </c>
      <c r="D88" s="82">
        <f t="shared" si="74"/>
        <v>0.48750290180298694</v>
      </c>
      <c r="E88" s="82">
        <f t="shared" si="74"/>
        <v>0.45197382450154605</v>
      </c>
      <c r="F88" s="82">
        <f t="shared" si="74"/>
        <v>0.43879250129932901</v>
      </c>
      <c r="G88" s="82">
        <f t="shared" si="74"/>
        <v>0.35964367826140164</v>
      </c>
      <c r="H88" s="82">
        <f t="shared" si="74"/>
        <v>0.66629003213163374</v>
      </c>
      <c r="I88" s="82">
        <f t="shared" si="74"/>
        <v>0.13900751141489609</v>
      </c>
      <c r="J88" s="82">
        <f t="shared" si="74"/>
        <v>8.0149005762940664E-2</v>
      </c>
      <c r="K88" s="82">
        <f t="shared" si="74"/>
        <v>0.36679764421898958</v>
      </c>
      <c r="L88" s="82">
        <f t="shared" si="74"/>
        <v>0.3608743469892769</v>
      </c>
      <c r="M88" s="82">
        <f t="shared" si="74"/>
        <v>7.0308419600648167E-2</v>
      </c>
      <c r="N88" s="82">
        <f t="shared" si="74"/>
        <v>1.4286563012200195</v>
      </c>
      <c r="O88" s="82">
        <f t="shared" si="74"/>
        <v>0.22735544090257115</v>
      </c>
      <c r="P88" s="82">
        <f t="shared" si="74"/>
        <v>4.9755684952856483E-2</v>
      </c>
      <c r="Q88" s="82">
        <f t="shared" si="74"/>
        <v>0.81697142526830957</v>
      </c>
      <c r="R88" s="82">
        <f t="shared" si="74"/>
        <v>0.2276603386251278</v>
      </c>
      <c r="S88" s="82">
        <f t="shared" si="74"/>
        <v>0.1302488185565894</v>
      </c>
      <c r="T88" s="82">
        <f t="shared" si="74"/>
        <v>6.7292698456271186E-2</v>
      </c>
      <c r="U88" s="82">
        <f t="shared" si="74"/>
        <v>0.1330287168512681</v>
      </c>
      <c r="V88" s="82">
        <f t="shared" si="74"/>
        <v>0.73201052453713755</v>
      </c>
      <c r="W88" s="82">
        <f t="shared" si="74"/>
        <v>0.84137181452943355</v>
      </c>
      <c r="X88" s="82">
        <f t="shared" si="74"/>
        <v>0.76916596044147745</v>
      </c>
      <c r="Y88" s="82">
        <f t="shared" si="74"/>
        <v>9.2835565005484039E-2</v>
      </c>
      <c r="Z88" s="82">
        <f t="shared" si="74"/>
        <v>0.12026504075789858</v>
      </c>
      <c r="AA88" s="82">
        <f t="shared" si="74"/>
        <v>5.6871201816164417E-2</v>
      </c>
      <c r="AB88" s="82">
        <f t="shared" si="74"/>
        <v>0.53814498258942711</v>
      </c>
      <c r="AC88" s="82">
        <f t="shared" si="74"/>
        <v>0.56765831186070126</v>
      </c>
      <c r="AD88" s="82">
        <f t="shared" si="74"/>
        <v>3.2372901291786668E-4</v>
      </c>
      <c r="AE88" s="82">
        <f t="shared" si="74"/>
        <v>0.393839847002736</v>
      </c>
      <c r="AF88" s="82">
        <f t="shared" si="74"/>
        <v>0.55619410847853157</v>
      </c>
      <c r="AG88" s="82">
        <f t="shared" si="74"/>
        <v>0.1230691290051235</v>
      </c>
      <c r="AH88" s="82">
        <f t="shared" si="74"/>
        <v>0.19289292569876865</v>
      </c>
      <c r="AI88" s="82">
        <f t="shared" si="74"/>
        <v>0.43237270801373368</v>
      </c>
      <c r="AJ88" s="82">
        <f t="shared" si="74"/>
        <v>0.20970711592421132</v>
      </c>
      <c r="AK88" s="82">
        <f t="shared" si="74"/>
        <v>0.49033083586162773</v>
      </c>
      <c r="AL88" s="82">
        <f t="shared" si="74"/>
        <v>0.67001568863603955</v>
      </c>
      <c r="AM88" s="82">
        <f t="shared" si="74"/>
        <v>7.3863211970819881E-2</v>
      </c>
      <c r="AN88" s="82">
        <f t="shared" si="74"/>
        <v>0.14864886234741567</v>
      </c>
      <c r="AO88" s="82">
        <f t="shared" si="74"/>
        <v>0.44813439176559122</v>
      </c>
      <c r="AP88" s="82">
        <f t="shared" si="74"/>
        <v>0.73247066401314653</v>
      </c>
      <c r="AQ88" s="82">
        <f t="shared" si="74"/>
        <v>0.18294735381555721</v>
      </c>
      <c r="AR88" s="82">
        <f t="shared" si="74"/>
        <v>0.52297683446255594</v>
      </c>
      <c r="AS88" s="8">
        <f t="shared" si="70"/>
        <v>0.38093425846050488</v>
      </c>
      <c r="AT88" s="8">
        <f t="shared" si="71"/>
        <v>0.29655335896503215</v>
      </c>
    </row>
    <row r="89" spans="1:47" s="16" customFormat="1" x14ac:dyDescent="0.2">
      <c r="A89" s="16" t="s">
        <v>173</v>
      </c>
      <c r="B89" s="8">
        <f t="shared" si="0"/>
        <v>-1.0547118733938987E-15</v>
      </c>
      <c r="C89" s="33">
        <f>(C88-AS88)/AT88</f>
        <v>0.74146689582249869</v>
      </c>
      <c r="D89" s="16">
        <f>(D88-AS88)/AT88</f>
        <v>0.35935739765148983</v>
      </c>
      <c r="E89" s="16">
        <f>(E88-AS88)/AT88</f>
        <v>0.2395507044296124</v>
      </c>
      <c r="F89" s="16">
        <f>(F88-AS88)/AT88</f>
        <v>0.19510230145680607</v>
      </c>
      <c r="G89" s="16">
        <f>(G88-AS88)/AT88</f>
        <v>-7.1793421168477464E-2</v>
      </c>
      <c r="H89" s="16">
        <f>(H88-AS88)/AT88</f>
        <v>0.9622409089110211</v>
      </c>
      <c r="I89" s="16">
        <f>(I88-AS88)/AT88</f>
        <v>-0.81579499854572679</v>
      </c>
      <c r="J89" s="16">
        <f>(J88-AS88)/AT88</f>
        <v>-1.0142702606616945</v>
      </c>
      <c r="K89" s="16">
        <f>(K88-AS88)/AT88</f>
        <v>-4.7669715463186532E-2</v>
      </c>
      <c r="L89" s="16">
        <f>(L88-AS88)/AT88</f>
        <v>-6.7643514614829689E-2</v>
      </c>
      <c r="M89" s="16">
        <f>(M88-AS88)/AT88</f>
        <v>-1.0474534496723873</v>
      </c>
      <c r="N89" s="16">
        <f>(N88-AS88)/AT88</f>
        <v>3.5329967140350478</v>
      </c>
      <c r="O89" s="16">
        <f>(O88-AS88)/AT88</f>
        <v>-0.51787920424817324</v>
      </c>
      <c r="P89" s="16">
        <f>(P88-AS88)/AT88</f>
        <v>-1.1167588007212526</v>
      </c>
      <c r="Q89" s="16">
        <f>(Q88-AS88)/AT88</f>
        <v>1.4703497823446325</v>
      </c>
      <c r="R89" s="16">
        <f>(R88-AS88)/AT88</f>
        <v>-0.51685106643304035</v>
      </c>
      <c r="S89" s="16">
        <f>(S88-AS88)/AT88</f>
        <v>-0.84532996280603523</v>
      </c>
      <c r="T89" s="16">
        <f>(T88-AS88)/AT88</f>
        <v>-1.0576226858425721</v>
      </c>
      <c r="U89" s="16">
        <f>(U88-AS88)/AT88</f>
        <v>-0.8359559388382054</v>
      </c>
      <c r="V89" s="16">
        <f>(V88-AS88)/AT88</f>
        <v>1.1838553011231598</v>
      </c>
      <c r="W89" s="16">
        <f>(W88-AS88)/AT88</f>
        <v>1.5526297111449032</v>
      </c>
      <c r="X89" s="16">
        <f>(X88-AS88)/AT88</f>
        <v>1.3091461966099349</v>
      </c>
      <c r="Y89" s="16">
        <f>(Y88-AS88)/AT88</f>
        <v>-0.97149023858803008</v>
      </c>
      <c r="Z89" s="16">
        <f>(Z88-AS88)/AT88</f>
        <v>-0.87899600467294969</v>
      </c>
      <c r="AA89" s="16">
        <f>(AA88-AS88)/AT88</f>
        <v>-1.092764748223783</v>
      </c>
      <c r="AB89" s="16">
        <f>(AB88-AS88)/AT88</f>
        <v>0.53012626354186598</v>
      </c>
      <c r="AC89" s="16">
        <f>(AC88-AS88)/AT88</f>
        <v>0.62964740663151209</v>
      </c>
      <c r="AD89" s="16">
        <f>(AD88-AS88)/AT88</f>
        <v>-1.2834470355551304</v>
      </c>
      <c r="AE89" s="16">
        <f>(AE88-AS88)/AT88</f>
        <v>4.3518605175377117E-2</v>
      </c>
      <c r="AF89" s="16">
        <f>(AF88-AS88)/AT88</f>
        <v>0.59098925950352266</v>
      </c>
      <c r="AG89" s="16">
        <f>(AG88-AS88)/AT88</f>
        <v>-0.86954041038458552</v>
      </c>
      <c r="AH89" s="16">
        <f>(AH88-AS88)/AT88</f>
        <v>-0.6340893706886287</v>
      </c>
      <c r="AI89" s="16">
        <f>(AI88-AS88)/AT88</f>
        <v>0.17345428064867785</v>
      </c>
      <c r="AJ89" s="16">
        <f>(AJ88-AS88)/AT88</f>
        <v>-0.57739066970569597</v>
      </c>
      <c r="AK89" s="16">
        <f>(AK88-AS88)/AT88</f>
        <v>0.36889340179088059</v>
      </c>
      <c r="AL89" s="33">
        <f>(AL88-AS88)/AT88</f>
        <v>0.97480409995835338</v>
      </c>
      <c r="AM89" s="16">
        <f>(AM88-AS88)/AT88</f>
        <v>-1.0354664252037455</v>
      </c>
      <c r="AN89" s="33">
        <f>(AN88-AS88)/AT88</f>
        <v>-0.78328364555964769</v>
      </c>
      <c r="AO89" s="16">
        <f>(AO88-AS88)/AT88</f>
        <v>0.22660385146070858</v>
      </c>
      <c r="AP89" s="16">
        <f>(AP88-AS88)/AT88</f>
        <v>1.1854069256861555</v>
      </c>
      <c r="AQ89" s="16">
        <f>(AQ88-AS88)/AT88</f>
        <v>-0.66762657936473802</v>
      </c>
      <c r="AR89" s="16">
        <f>(AR88-AS88)/AT88</f>
        <v>0.47897813903635428</v>
      </c>
      <c r="AS89" s="8">
        <f t="shared" ref="AS89:AS120" si="75">B89/42</f>
        <v>-2.5112187461759493E-17</v>
      </c>
      <c r="AT89" s="8">
        <f t="shared" ref="AT89:AT120" si="76">STDEV(C89:AR89)</f>
        <v>0.99999999999999956</v>
      </c>
    </row>
    <row r="90" spans="1:47" x14ac:dyDescent="0.2">
      <c r="A90" s="2" t="s">
        <v>105</v>
      </c>
      <c r="B90" s="8">
        <f t="shared" si="0"/>
        <v>8950534</v>
      </c>
      <c r="C90" s="39">
        <v>147623</v>
      </c>
      <c r="D90" s="4">
        <v>158019</v>
      </c>
      <c r="E90" s="4">
        <v>279882</v>
      </c>
      <c r="F90" s="4">
        <v>237209</v>
      </c>
      <c r="G90" s="4">
        <v>224815</v>
      </c>
      <c r="H90" s="4">
        <v>94808</v>
      </c>
      <c r="I90" s="4">
        <v>110763</v>
      </c>
      <c r="J90" s="4">
        <v>157770</v>
      </c>
      <c r="K90" s="4">
        <v>321223</v>
      </c>
      <c r="L90" s="4">
        <v>158519</v>
      </c>
      <c r="M90" s="4">
        <v>70776</v>
      </c>
      <c r="N90" s="4">
        <v>89967</v>
      </c>
      <c r="O90" s="4">
        <v>472935</v>
      </c>
      <c r="P90" s="4">
        <v>418910</v>
      </c>
      <c r="Q90" s="4">
        <v>92554</v>
      </c>
      <c r="R90" s="4">
        <v>108846</v>
      </c>
      <c r="S90" s="4">
        <v>248492</v>
      </c>
      <c r="T90" s="4">
        <v>298153</v>
      </c>
      <c r="U90" s="4">
        <v>54460</v>
      </c>
      <c r="V90" s="4">
        <v>80425</v>
      </c>
      <c r="W90" s="4">
        <v>145398</v>
      </c>
      <c r="X90" s="4">
        <v>295847</v>
      </c>
      <c r="Y90" s="4">
        <v>58383</v>
      </c>
      <c r="Z90" s="4">
        <v>306214</v>
      </c>
      <c r="AA90" s="4">
        <v>51531</v>
      </c>
      <c r="AB90" s="4">
        <v>153670</v>
      </c>
      <c r="AC90" s="4">
        <v>95219</v>
      </c>
      <c r="AD90" s="4">
        <v>1717002</v>
      </c>
      <c r="AE90" s="4">
        <v>267632</v>
      </c>
      <c r="AF90" s="4">
        <v>140767</v>
      </c>
      <c r="AG90" s="4">
        <v>108930</v>
      </c>
      <c r="AH90" s="4">
        <v>286013</v>
      </c>
      <c r="AI90" s="4">
        <v>85287</v>
      </c>
      <c r="AJ90" s="4">
        <v>143809</v>
      </c>
      <c r="AK90" s="4">
        <v>280268</v>
      </c>
      <c r="AL90" s="39">
        <v>164438</v>
      </c>
      <c r="AM90" s="4">
        <v>88318</v>
      </c>
      <c r="AN90" s="39">
        <v>370727</v>
      </c>
      <c r="AO90" s="4">
        <v>42112</v>
      </c>
      <c r="AP90" s="4">
        <v>119632</v>
      </c>
      <c r="AQ90" s="4">
        <v>111126</v>
      </c>
      <c r="AR90" s="4">
        <v>92062</v>
      </c>
      <c r="AS90" s="8">
        <f t="shared" si="75"/>
        <v>213107.95238095237</v>
      </c>
      <c r="AT90" s="8">
        <f t="shared" si="76"/>
        <v>260476.27669572132</v>
      </c>
      <c r="AU90" s="3" t="s">
        <v>105</v>
      </c>
    </row>
    <row r="91" spans="1:47" s="16" customFormat="1" x14ac:dyDescent="0.2">
      <c r="A91" s="16" t="s">
        <v>176</v>
      </c>
      <c r="B91" s="8">
        <f t="shared" si="0"/>
        <v>16.663873517003694</v>
      </c>
      <c r="C91" s="88">
        <f t="shared" ref="C91:AR91" si="77">C90/C2</f>
        <v>0.43951767770748046</v>
      </c>
      <c r="D91" s="88">
        <f t="shared" si="77"/>
        <v>0.37053737873980852</v>
      </c>
      <c r="E91" s="88">
        <f t="shared" si="77"/>
        <v>0.46627105768205568</v>
      </c>
      <c r="F91" s="88">
        <f t="shared" si="77"/>
        <v>0.39262742527616951</v>
      </c>
      <c r="G91" s="88">
        <f t="shared" si="77"/>
        <v>0.39306413966133702</v>
      </c>
      <c r="H91" s="88">
        <f t="shared" si="77"/>
        <v>0.33476219060061441</v>
      </c>
      <c r="I91" s="88">
        <f t="shared" si="77"/>
        <v>0.27742142318645291</v>
      </c>
      <c r="J91" s="88">
        <f t="shared" si="77"/>
        <v>0.51194771818701001</v>
      </c>
      <c r="K91" s="88">
        <f t="shared" si="77"/>
        <v>0.58299772226104163</v>
      </c>
      <c r="L91" s="88">
        <f t="shared" si="77"/>
        <v>0.36320914673265514</v>
      </c>
      <c r="M91" s="88">
        <f t="shared" si="77"/>
        <v>0.23695946217407027</v>
      </c>
      <c r="N91" s="88">
        <f t="shared" si="77"/>
        <v>0.31441272370807605</v>
      </c>
      <c r="O91" s="88">
        <f t="shared" si="77"/>
        <v>0.6749801973839139</v>
      </c>
      <c r="P91" s="88">
        <f t="shared" si="77"/>
        <v>0.61303394069415029</v>
      </c>
      <c r="Q91" s="88">
        <f t="shared" si="77"/>
        <v>0.44583710668799015</v>
      </c>
      <c r="R91" s="88">
        <f t="shared" si="77"/>
        <v>0.21361997601716087</v>
      </c>
      <c r="S91" s="88">
        <f t="shared" si="77"/>
        <v>0.38439179834636594</v>
      </c>
      <c r="T91" s="88">
        <f t="shared" si="77"/>
        <v>0.56837166920205728</v>
      </c>
      <c r="U91" s="88">
        <f t="shared" si="77"/>
        <v>0.19686804129674079</v>
      </c>
      <c r="V91" s="88">
        <f t="shared" si="77"/>
        <v>0.2426708426871364</v>
      </c>
      <c r="W91" s="88">
        <f t="shared" si="77"/>
        <v>0.47033363740465423</v>
      </c>
      <c r="X91" s="88">
        <f t="shared" si="77"/>
        <v>0.73310387209642325</v>
      </c>
      <c r="Y91" s="88">
        <f t="shared" si="77"/>
        <v>0.21854914482722479</v>
      </c>
      <c r="Z91" s="88">
        <f t="shared" si="77"/>
        <v>0.38929005486933571</v>
      </c>
      <c r="AA91" s="88">
        <f t="shared" si="77"/>
        <v>0.11961754697097016</v>
      </c>
      <c r="AB91" s="88">
        <f t="shared" si="77"/>
        <v>0.32647745548565832</v>
      </c>
      <c r="AC91" s="88">
        <f t="shared" si="77"/>
        <v>0.37174592019989067</v>
      </c>
      <c r="AD91" s="88">
        <f t="shared" si="77"/>
        <v>0.92640560439667163</v>
      </c>
      <c r="AE91" s="88">
        <f t="shared" si="77"/>
        <v>0.48979621716094912</v>
      </c>
      <c r="AF91" s="88">
        <f t="shared" si="77"/>
        <v>0.30643356582464754</v>
      </c>
      <c r="AG91" s="88">
        <f t="shared" si="77"/>
        <v>0.26030913053452626</v>
      </c>
      <c r="AH91" s="88">
        <f t="shared" si="77"/>
        <v>0.38259281801582473</v>
      </c>
      <c r="AI91" s="88">
        <f t="shared" si="77"/>
        <v>0.38939568266491342</v>
      </c>
      <c r="AJ91" s="88">
        <f t="shared" si="77"/>
        <v>0.42297013511844189</v>
      </c>
      <c r="AK91" s="88">
        <f t="shared" si="77"/>
        <v>0.70042835221848465</v>
      </c>
      <c r="AL91" s="88">
        <f t="shared" si="77"/>
        <v>0.26058665990523427</v>
      </c>
      <c r="AM91" s="88">
        <f t="shared" si="77"/>
        <v>0.24432401328984532</v>
      </c>
      <c r="AN91" s="88">
        <f t="shared" si="77"/>
        <v>0.53296080069120289</v>
      </c>
      <c r="AO91" s="88">
        <f t="shared" si="77"/>
        <v>0.20446192314228145</v>
      </c>
      <c r="AP91" s="88">
        <f t="shared" si="77"/>
        <v>0.32930075339053266</v>
      </c>
      <c r="AQ91" s="88">
        <f t="shared" si="77"/>
        <v>0.28553662415881476</v>
      </c>
      <c r="AR91" s="88">
        <f t="shared" si="77"/>
        <v>0.2757519664048787</v>
      </c>
      <c r="AS91" s="8">
        <f t="shared" si="75"/>
        <v>0.39675889326199271</v>
      </c>
      <c r="AT91" s="8">
        <f t="shared" si="76"/>
        <v>0.16608910155327902</v>
      </c>
    </row>
    <row r="92" spans="1:47" x14ac:dyDescent="0.2">
      <c r="A92" s="2" t="s">
        <v>106</v>
      </c>
      <c r="B92" s="8">
        <f t="shared" si="0"/>
        <v>9391503</v>
      </c>
      <c r="C92" s="39">
        <v>160728</v>
      </c>
      <c r="D92" s="4">
        <v>159340</v>
      </c>
      <c r="E92" s="4">
        <v>281257</v>
      </c>
      <c r="F92" s="4">
        <v>241548</v>
      </c>
      <c r="G92" s="4">
        <v>235735</v>
      </c>
      <c r="H92" s="4">
        <v>96063</v>
      </c>
      <c r="I92" s="4">
        <v>117031</v>
      </c>
      <c r="J92" s="4">
        <v>157770</v>
      </c>
      <c r="K92" s="4">
        <v>379770</v>
      </c>
      <c r="L92" s="4">
        <v>160235</v>
      </c>
      <c r="M92" s="4">
        <v>71348</v>
      </c>
      <c r="N92" s="4">
        <v>138429</v>
      </c>
      <c r="O92" s="4">
        <v>474915</v>
      </c>
      <c r="P92" s="4">
        <v>451593</v>
      </c>
      <c r="Q92" s="4">
        <v>98323</v>
      </c>
      <c r="R92" s="4">
        <v>108846</v>
      </c>
      <c r="S92" s="4">
        <v>274652</v>
      </c>
      <c r="T92" s="4">
        <v>310076</v>
      </c>
      <c r="U92" s="4">
        <v>54460</v>
      </c>
      <c r="V92" s="4">
        <v>98869</v>
      </c>
      <c r="W92" s="4">
        <v>147428</v>
      </c>
      <c r="X92" s="4">
        <v>296649</v>
      </c>
      <c r="Y92" s="4">
        <v>80654</v>
      </c>
      <c r="Z92" s="4">
        <v>306214</v>
      </c>
      <c r="AA92" s="4">
        <v>127536</v>
      </c>
      <c r="AB92" s="4">
        <v>154890</v>
      </c>
      <c r="AC92" s="4">
        <v>99503</v>
      </c>
      <c r="AD92" s="4">
        <v>1717002</v>
      </c>
      <c r="AE92" s="4">
        <v>268751</v>
      </c>
      <c r="AF92" s="4">
        <v>146950</v>
      </c>
      <c r="AG92" s="4">
        <v>111850</v>
      </c>
      <c r="AH92" s="4">
        <v>300643</v>
      </c>
      <c r="AI92" s="4">
        <v>85287</v>
      </c>
      <c r="AJ92" s="4">
        <v>143809</v>
      </c>
      <c r="AK92" s="4">
        <v>287855</v>
      </c>
      <c r="AL92" s="39">
        <v>167205</v>
      </c>
      <c r="AM92" s="4">
        <v>88318</v>
      </c>
      <c r="AN92" s="39">
        <v>376877</v>
      </c>
      <c r="AO92" s="4">
        <v>73944</v>
      </c>
      <c r="AP92" s="4">
        <v>120044</v>
      </c>
      <c r="AQ92" s="4">
        <v>114960</v>
      </c>
      <c r="AR92" s="4">
        <v>104146</v>
      </c>
      <c r="AS92" s="8">
        <f t="shared" si="75"/>
        <v>223607.21428571429</v>
      </c>
      <c r="AT92" s="8">
        <f t="shared" si="76"/>
        <v>259410.77289875332</v>
      </c>
      <c r="AU92" s="3" t="s">
        <v>106</v>
      </c>
    </row>
    <row r="93" spans="1:47" s="16" customFormat="1" x14ac:dyDescent="0.2">
      <c r="A93" s="16" t="s">
        <v>176</v>
      </c>
      <c r="B93" s="8">
        <f t="shared" si="0"/>
        <v>17.797086284649723</v>
      </c>
      <c r="C93" s="88">
        <f t="shared" ref="C93:AR93" si="78">C92/C2</f>
        <v>0.47853516933382956</v>
      </c>
      <c r="D93" s="88">
        <f t="shared" si="78"/>
        <v>0.37363498015049512</v>
      </c>
      <c r="E93" s="88">
        <f t="shared" si="78"/>
        <v>0.46856174698795183</v>
      </c>
      <c r="F93" s="88">
        <f t="shared" si="78"/>
        <v>0.39980932140267944</v>
      </c>
      <c r="G93" s="88">
        <f t="shared" si="78"/>
        <v>0.41215655077759616</v>
      </c>
      <c r="H93" s="88">
        <f t="shared" si="78"/>
        <v>0.33919353130186081</v>
      </c>
      <c r="I93" s="88">
        <f t="shared" si="78"/>
        <v>0.29312050573687759</v>
      </c>
      <c r="J93" s="88">
        <f t="shared" si="78"/>
        <v>0.51194771818701001</v>
      </c>
      <c r="K93" s="88">
        <f t="shared" si="78"/>
        <v>0.68925651333520876</v>
      </c>
      <c r="L93" s="88">
        <f t="shared" si="78"/>
        <v>0.36714095866556684</v>
      </c>
      <c r="M93" s="88">
        <f t="shared" si="78"/>
        <v>0.23887452960319266</v>
      </c>
      <c r="N93" s="88">
        <f t="shared" si="78"/>
        <v>0.48377559472012244</v>
      </c>
      <c r="O93" s="88">
        <f t="shared" si="78"/>
        <v>0.677806084219991</v>
      </c>
      <c r="P93" s="88">
        <f t="shared" si="78"/>
        <v>0.66086232455633298</v>
      </c>
      <c r="Q93" s="88">
        <f t="shared" si="78"/>
        <v>0.47362665947320759</v>
      </c>
      <c r="R93" s="88">
        <f t="shared" si="78"/>
        <v>0.21361997601716087</v>
      </c>
      <c r="S93" s="88">
        <f t="shared" si="78"/>
        <v>0.42485865218770064</v>
      </c>
      <c r="T93" s="88">
        <f t="shared" si="78"/>
        <v>0.59110058828687662</v>
      </c>
      <c r="U93" s="88">
        <f t="shared" si="78"/>
        <v>0.19686804129674079</v>
      </c>
      <c r="V93" s="88">
        <f t="shared" si="78"/>
        <v>0.29832295362927558</v>
      </c>
      <c r="W93" s="88">
        <f t="shared" si="78"/>
        <v>0.4769002840155529</v>
      </c>
      <c r="X93" s="88">
        <f t="shared" si="78"/>
        <v>0.73509121455864646</v>
      </c>
      <c r="Y93" s="88">
        <f t="shared" si="78"/>
        <v>0.30191772822388346</v>
      </c>
      <c r="Z93" s="88">
        <f t="shared" si="78"/>
        <v>0.38929005486933571</v>
      </c>
      <c r="AA93" s="88">
        <f t="shared" si="78"/>
        <v>0.29604594264597328</v>
      </c>
      <c r="AB93" s="88">
        <f t="shared" si="78"/>
        <v>0.32906938947207404</v>
      </c>
      <c r="AC93" s="88">
        <f t="shared" si="78"/>
        <v>0.38847114859061449</v>
      </c>
      <c r="AD93" s="88">
        <f t="shared" si="78"/>
        <v>0.92640560439667163</v>
      </c>
      <c r="AE93" s="88">
        <f t="shared" si="78"/>
        <v>0.4918441111609308</v>
      </c>
      <c r="AF93" s="88">
        <f t="shared" si="78"/>
        <v>0.31989324556133153</v>
      </c>
      <c r="AG93" s="88">
        <f t="shared" si="78"/>
        <v>0.26728703066452553</v>
      </c>
      <c r="AH93" s="88">
        <f t="shared" si="78"/>
        <v>0.40216302261341824</v>
      </c>
      <c r="AI93" s="88">
        <f t="shared" si="78"/>
        <v>0.38939568266491342</v>
      </c>
      <c r="AJ93" s="88">
        <f t="shared" si="78"/>
        <v>0.42297013511844189</v>
      </c>
      <c r="AK93" s="88">
        <f t="shared" si="78"/>
        <v>0.71938931068781276</v>
      </c>
      <c r="AL93" s="88">
        <f t="shared" si="78"/>
        <v>0.26497155444273646</v>
      </c>
      <c r="AM93" s="88">
        <f t="shared" si="78"/>
        <v>0.24432401328984532</v>
      </c>
      <c r="AN93" s="88">
        <f t="shared" si="78"/>
        <v>0.54180210149813324</v>
      </c>
      <c r="AO93" s="88">
        <f t="shared" si="78"/>
        <v>0.35901245357220885</v>
      </c>
      <c r="AP93" s="88">
        <f t="shared" si="78"/>
        <v>0.33043483048024863</v>
      </c>
      <c r="AQ93" s="88">
        <f t="shared" si="78"/>
        <v>0.29538803082354576</v>
      </c>
      <c r="AR93" s="88">
        <f t="shared" si="78"/>
        <v>0.31194699542919446</v>
      </c>
      <c r="AS93" s="8">
        <f t="shared" si="75"/>
        <v>0.42374014963451723</v>
      </c>
      <c r="AT93" s="8">
        <f t="shared" si="76"/>
        <v>0.16014196654882651</v>
      </c>
    </row>
    <row r="94" spans="1:47" x14ac:dyDescent="0.2">
      <c r="A94" s="2" t="s">
        <v>34</v>
      </c>
      <c r="B94" s="8">
        <f t="shared" si="0"/>
        <v>12454909</v>
      </c>
      <c r="C94" s="39">
        <v>235902</v>
      </c>
      <c r="D94" s="4">
        <v>254065</v>
      </c>
      <c r="E94" s="4">
        <v>399349</v>
      </c>
      <c r="F94" s="4">
        <v>323327</v>
      </c>
      <c r="G94" s="4">
        <v>303948</v>
      </c>
      <c r="H94" s="4">
        <v>155839</v>
      </c>
      <c r="I94" s="4">
        <v>148420</v>
      </c>
      <c r="J94" s="4">
        <v>257212</v>
      </c>
      <c r="K94" s="4">
        <v>475639</v>
      </c>
      <c r="L94" s="4">
        <v>232511</v>
      </c>
      <c r="M94" s="4">
        <v>135542</v>
      </c>
      <c r="N94" s="4">
        <v>156541</v>
      </c>
      <c r="O94" s="4">
        <v>627697</v>
      </c>
      <c r="P94" s="4">
        <v>567282</v>
      </c>
      <c r="Q94" s="4">
        <v>96011</v>
      </c>
      <c r="R94" s="4">
        <v>291018</v>
      </c>
      <c r="S94" s="4">
        <v>308175</v>
      </c>
      <c r="T94" s="4">
        <v>370776</v>
      </c>
      <c r="U94" s="4">
        <v>78094</v>
      </c>
      <c r="V94" s="4">
        <v>198111</v>
      </c>
      <c r="W94" s="4">
        <v>170861</v>
      </c>
      <c r="X94" s="4">
        <v>318562</v>
      </c>
      <c r="Y94" s="4">
        <v>149977</v>
      </c>
      <c r="Z94" s="4">
        <v>568773</v>
      </c>
      <c r="AA94" s="4">
        <v>137839</v>
      </c>
      <c r="AB94" s="4">
        <v>230013</v>
      </c>
      <c r="AC94" s="4">
        <v>138174</v>
      </c>
      <c r="AD94" s="4">
        <v>1724575</v>
      </c>
      <c r="AE94" s="4">
        <v>344227</v>
      </c>
      <c r="AF94" s="4">
        <v>229437</v>
      </c>
      <c r="AG94" s="4">
        <v>153487</v>
      </c>
      <c r="AH94" s="4">
        <v>555713</v>
      </c>
      <c r="AI94" s="4">
        <v>107665</v>
      </c>
      <c r="AJ94" s="4">
        <v>209786</v>
      </c>
      <c r="AK94" s="4">
        <v>306953</v>
      </c>
      <c r="AL94" s="39">
        <v>200679</v>
      </c>
      <c r="AM94" s="4">
        <v>109104</v>
      </c>
      <c r="AN94" s="39">
        <v>496672</v>
      </c>
      <c r="AO94" s="4">
        <v>151685</v>
      </c>
      <c r="AP94" s="4">
        <v>208043</v>
      </c>
      <c r="AQ94" s="4">
        <v>142244</v>
      </c>
      <c r="AR94" s="4">
        <v>184981</v>
      </c>
      <c r="AS94" s="8">
        <f t="shared" si="75"/>
        <v>296545.45238095237</v>
      </c>
      <c r="AT94" s="8">
        <f t="shared" si="76"/>
        <v>266918.89063426084</v>
      </c>
      <c r="AU94" s="3" t="s">
        <v>34</v>
      </c>
    </row>
    <row r="95" spans="1:47" s="16" customFormat="1" x14ac:dyDescent="0.2">
      <c r="A95" s="16" t="s">
        <v>176</v>
      </c>
      <c r="B95" s="8">
        <f t="shared" si="0"/>
        <v>24.589752333693106</v>
      </c>
      <c r="C95" s="88">
        <f t="shared" ref="C95:AR95" si="79">C94/C2</f>
        <v>0.70235057685150726</v>
      </c>
      <c r="D95" s="88">
        <f t="shared" si="79"/>
        <v>0.59575480878583875</v>
      </c>
      <c r="E95" s="88">
        <f t="shared" si="79"/>
        <v>0.66529780626932511</v>
      </c>
      <c r="F95" s="88">
        <f t="shared" si="79"/>
        <v>0.53516960795023816</v>
      </c>
      <c r="G95" s="88">
        <f t="shared" si="79"/>
        <v>0.53141942985025048</v>
      </c>
      <c r="H95" s="88">
        <f t="shared" si="79"/>
        <v>0.55025952473429607</v>
      </c>
      <c r="I95" s="88">
        <f t="shared" si="79"/>
        <v>0.37173864584142124</v>
      </c>
      <c r="J95" s="88">
        <f t="shared" si="79"/>
        <v>0.8346269664088054</v>
      </c>
      <c r="K95" s="88">
        <f t="shared" si="79"/>
        <v>0.86325217564906487</v>
      </c>
      <c r="L95" s="88">
        <f t="shared" si="79"/>
        <v>0.53274447804967462</v>
      </c>
      <c r="M95" s="88">
        <f t="shared" si="79"/>
        <v>0.45379732426243119</v>
      </c>
      <c r="N95" s="88">
        <f t="shared" si="79"/>
        <v>0.54707261753738512</v>
      </c>
      <c r="O95" s="88">
        <f t="shared" si="79"/>
        <v>0.8958589340126879</v>
      </c>
      <c r="P95" s="88">
        <f t="shared" si="79"/>
        <v>0.83016189621842162</v>
      </c>
      <c r="Q95" s="88">
        <f t="shared" si="79"/>
        <v>0.46248964334572923</v>
      </c>
      <c r="R95" s="88">
        <f t="shared" si="79"/>
        <v>0.57114876229316769</v>
      </c>
      <c r="S95" s="88">
        <f t="shared" si="79"/>
        <v>0.47671531661136507</v>
      </c>
      <c r="T95" s="88">
        <f t="shared" si="79"/>
        <v>0.70681352869185277</v>
      </c>
      <c r="U95" s="88">
        <f t="shared" si="79"/>
        <v>0.28230284276584056</v>
      </c>
      <c r="V95" s="88">
        <f t="shared" si="79"/>
        <v>0.59777138098341664</v>
      </c>
      <c r="W95" s="88">
        <f t="shared" si="79"/>
        <v>0.55270138255406975</v>
      </c>
      <c r="X95" s="88">
        <f t="shared" si="79"/>
        <v>0.78939125866674598</v>
      </c>
      <c r="Y95" s="88">
        <f t="shared" si="79"/>
        <v>0.56141933600110805</v>
      </c>
      <c r="Z95" s="88">
        <f t="shared" si="79"/>
        <v>0.72308148020076379</v>
      </c>
      <c r="AA95" s="88">
        <f t="shared" si="79"/>
        <v>0.31996202396482809</v>
      </c>
      <c r="AB95" s="88">
        <f t="shared" si="79"/>
        <v>0.48867091148970343</v>
      </c>
      <c r="AC95" s="88">
        <f t="shared" si="79"/>
        <v>0.53944717732490044</v>
      </c>
      <c r="AD95" s="88">
        <f t="shared" si="79"/>
        <v>0.93049160408804998</v>
      </c>
      <c r="AE95" s="88">
        <f t="shared" si="79"/>
        <v>0.62997355489874907</v>
      </c>
      <c r="AF95" s="88">
        <f t="shared" si="79"/>
        <v>0.49945795564379197</v>
      </c>
      <c r="AG95" s="88">
        <f t="shared" si="79"/>
        <v>0.36678662919629884</v>
      </c>
      <c r="AH95" s="88">
        <f t="shared" si="79"/>
        <v>0.74336412218335535</v>
      </c>
      <c r="AI95" s="88">
        <f t="shared" si="79"/>
        <v>0.49156713419533932</v>
      </c>
      <c r="AJ95" s="88">
        <f t="shared" si="79"/>
        <v>0.61702127659574468</v>
      </c>
      <c r="AK95" s="88">
        <f t="shared" si="79"/>
        <v>0.76711784434370145</v>
      </c>
      <c r="AL95" s="88">
        <f t="shared" si="79"/>
        <v>0.31801816078474876</v>
      </c>
      <c r="AM95" s="88">
        <f t="shared" si="79"/>
        <v>0.30182666212975029</v>
      </c>
      <c r="AN95" s="88">
        <f t="shared" si="79"/>
        <v>0.71402057794792695</v>
      </c>
      <c r="AO95" s="88">
        <f t="shared" si="79"/>
        <v>0.73646007816862091</v>
      </c>
      <c r="AP95" s="88">
        <f t="shared" si="79"/>
        <v>0.57266213586353643</v>
      </c>
      <c r="AQ95" s="88">
        <f t="shared" si="79"/>
        <v>0.36549386792331628</v>
      </c>
      <c r="AR95" s="88">
        <f t="shared" si="79"/>
        <v>0.55407089241533825</v>
      </c>
      <c r="AS95" s="8">
        <f t="shared" si="75"/>
        <v>0.58547029365935965</v>
      </c>
      <c r="AT95" s="8">
        <f t="shared" si="76"/>
        <v>0.16765871219914877</v>
      </c>
    </row>
    <row r="96" spans="1:47" s="82" customFormat="1" x14ac:dyDescent="0.2">
      <c r="A96" s="82" t="s">
        <v>200</v>
      </c>
      <c r="B96" s="8">
        <f t="shared" si="0"/>
        <v>19.683570711782178</v>
      </c>
      <c r="C96" s="88">
        <f>(C91+C93+C95)/3</f>
        <v>0.54013447463093911</v>
      </c>
      <c r="D96" s="88">
        <f t="shared" ref="D96:AR96" si="80">(D91+D93+D95)/3</f>
        <v>0.4466423892253808</v>
      </c>
      <c r="E96" s="88">
        <f t="shared" si="80"/>
        <v>0.53337687031311087</v>
      </c>
      <c r="F96" s="88">
        <f t="shared" si="80"/>
        <v>0.44253545154302903</v>
      </c>
      <c r="G96" s="88">
        <f t="shared" si="80"/>
        <v>0.44554670676306118</v>
      </c>
      <c r="H96" s="88">
        <f t="shared" si="80"/>
        <v>0.40807174887892378</v>
      </c>
      <c r="I96" s="88">
        <f t="shared" si="80"/>
        <v>0.31409352492158388</v>
      </c>
      <c r="J96" s="88">
        <f t="shared" si="80"/>
        <v>0.61950746759427522</v>
      </c>
      <c r="K96" s="88">
        <f t="shared" si="80"/>
        <v>0.71183547041510498</v>
      </c>
      <c r="L96" s="88">
        <f t="shared" si="80"/>
        <v>0.42103152781596553</v>
      </c>
      <c r="M96" s="88">
        <f t="shared" si="80"/>
        <v>0.30987710534656471</v>
      </c>
      <c r="N96" s="88">
        <f t="shared" si="80"/>
        <v>0.44842031198852789</v>
      </c>
      <c r="O96" s="88">
        <f t="shared" si="80"/>
        <v>0.7495484052055309</v>
      </c>
      <c r="P96" s="88">
        <f t="shared" si="80"/>
        <v>0.70135272048963504</v>
      </c>
      <c r="Q96" s="88">
        <f t="shared" si="80"/>
        <v>0.46065113650230899</v>
      </c>
      <c r="R96" s="88">
        <f t="shared" si="80"/>
        <v>0.33279623810916314</v>
      </c>
      <c r="S96" s="88">
        <f t="shared" si="80"/>
        <v>0.4286552557151439</v>
      </c>
      <c r="T96" s="88">
        <f t="shared" si="80"/>
        <v>0.62209526206026222</v>
      </c>
      <c r="U96" s="88">
        <f t="shared" si="80"/>
        <v>0.22534630845310741</v>
      </c>
      <c r="V96" s="88">
        <f t="shared" si="80"/>
        <v>0.37958839243327619</v>
      </c>
      <c r="W96" s="88">
        <f t="shared" si="80"/>
        <v>0.49997843465809227</v>
      </c>
      <c r="X96" s="88">
        <f t="shared" si="80"/>
        <v>0.75252878177393845</v>
      </c>
      <c r="Y96" s="88">
        <f t="shared" si="80"/>
        <v>0.36062873635073878</v>
      </c>
      <c r="Z96" s="88">
        <f t="shared" si="80"/>
        <v>0.50055386331314511</v>
      </c>
      <c r="AA96" s="88">
        <f t="shared" si="80"/>
        <v>0.24520850452725718</v>
      </c>
      <c r="AB96" s="88">
        <f t="shared" si="80"/>
        <v>0.38140591881581193</v>
      </c>
      <c r="AC96" s="88">
        <f t="shared" si="80"/>
        <v>0.43322141537180192</v>
      </c>
      <c r="AD96" s="88">
        <f t="shared" si="80"/>
        <v>0.92776760429379779</v>
      </c>
      <c r="AE96" s="88">
        <f t="shared" si="80"/>
        <v>0.53720462774020972</v>
      </c>
      <c r="AF96" s="88">
        <f t="shared" si="80"/>
        <v>0.37526158900992362</v>
      </c>
      <c r="AG96" s="88">
        <f t="shared" si="80"/>
        <v>0.29812759679845025</v>
      </c>
      <c r="AH96" s="88">
        <f t="shared" si="80"/>
        <v>0.50937332093753274</v>
      </c>
      <c r="AI96" s="88">
        <f t="shared" si="80"/>
        <v>0.42345283317505539</v>
      </c>
      <c r="AJ96" s="88">
        <f t="shared" si="80"/>
        <v>0.48765384894420949</v>
      </c>
      <c r="AK96" s="88">
        <f t="shared" si="80"/>
        <v>0.72897850241666629</v>
      </c>
      <c r="AL96" s="88">
        <f t="shared" si="80"/>
        <v>0.28119212504423979</v>
      </c>
      <c r="AM96" s="88">
        <f t="shared" si="80"/>
        <v>0.26349156290314696</v>
      </c>
      <c r="AN96" s="88">
        <f t="shared" si="80"/>
        <v>0.59626116004575436</v>
      </c>
      <c r="AO96" s="88">
        <f t="shared" si="80"/>
        <v>0.43331148496103705</v>
      </c>
      <c r="AP96" s="88">
        <f t="shared" si="80"/>
        <v>0.41079923991143924</v>
      </c>
      <c r="AQ96" s="88">
        <f t="shared" si="80"/>
        <v>0.31547284096855893</v>
      </c>
      <c r="AR96" s="88">
        <f t="shared" si="80"/>
        <v>0.3805899514164704</v>
      </c>
      <c r="AS96" s="8">
        <f t="shared" ref="AS96" si="81">B96/42</f>
        <v>0.46865644551862329</v>
      </c>
      <c r="AT96" s="8">
        <f t="shared" ref="AT96" si="82">STDEV(C96:AR96)</f>
        <v>0.15614922033066372</v>
      </c>
    </row>
    <row r="97" spans="1:48" s="16" customFormat="1" x14ac:dyDescent="0.2">
      <c r="A97" s="16" t="s">
        <v>173</v>
      </c>
      <c r="B97" s="8">
        <f t="shared" ref="B97" si="83">SUM(C97:AR97)</f>
        <v>-3.6748382115092681E-14</v>
      </c>
      <c r="C97" s="33">
        <f>(C96-AS96)/AT96</f>
        <v>0.45775463342662209</v>
      </c>
      <c r="D97" s="16">
        <f>(D96-AS96)/AT96</f>
        <v>-0.14098089152558829</v>
      </c>
      <c r="E97" s="16">
        <f>(E96-AS96)/AT96</f>
        <v>0.41447805283583694</v>
      </c>
      <c r="F97" s="16">
        <f>(F96-AS96)/AT96</f>
        <v>-0.16728225680717509</v>
      </c>
      <c r="G97" s="16">
        <f>(G96-AS96)/AT96</f>
        <v>-0.14799778510981101</v>
      </c>
      <c r="H97" s="16">
        <f>(H96-AS96)/AT96</f>
        <v>-0.38799230960874814</v>
      </c>
      <c r="I97" s="16">
        <f>(I96-AS96)/AT96</f>
        <v>-0.98984112933599577</v>
      </c>
      <c r="J97" s="16">
        <f>(J96-AS96)/AT96</f>
        <v>0.96606964643312176</v>
      </c>
      <c r="K97" s="16">
        <f>(K96-AS96)/AT96</f>
        <v>1.5573502344841841</v>
      </c>
      <c r="L97" s="16">
        <f>(L96-AS96)/AT96</f>
        <v>-0.3049961927559201</v>
      </c>
      <c r="M97" s="16">
        <f>(M96-AS96)/AT96</f>
        <v>-1.0168436309564997</v>
      </c>
      <c r="N97" s="16">
        <f>(N96-AS96)/AT96</f>
        <v>-0.12959484195465779</v>
      </c>
      <c r="O97" s="16">
        <f>(O96-AS96)/AT96</f>
        <v>1.7988687941706463</v>
      </c>
      <c r="P97" s="16">
        <f>(P96-AS96)/AT96</f>
        <v>1.4902173349200907</v>
      </c>
      <c r="Q97" s="16">
        <f>(Q96-AS96)/AT96</f>
        <v>-5.1267044429438378E-2</v>
      </c>
      <c r="R97" s="16">
        <f>(R96-AS96)/AT96</f>
        <v>-0.87006651151866599</v>
      </c>
      <c r="S97" s="16">
        <f>(S96-AS96)/AT96</f>
        <v>-0.25617284363490461</v>
      </c>
      <c r="T97" s="16">
        <f>(T96-AS96)/AT96</f>
        <v>0.98264222015783875</v>
      </c>
      <c r="U97" s="16">
        <f>(U96-AS96)/AT96</f>
        <v>-1.5581898939378565</v>
      </c>
      <c r="V97" s="16">
        <f>(V96-AS96)/AT96</f>
        <v>-0.57040344419738609</v>
      </c>
      <c r="W97" s="16">
        <f>(W96-AS96)/AT96</f>
        <v>0.20059010908374128</v>
      </c>
      <c r="X97" s="16">
        <f>(X96-AS96)/AT96</f>
        <v>1.8179555149502715</v>
      </c>
      <c r="Y97" s="16">
        <f>(Y96-AS96)/AT96</f>
        <v>-0.69182355787062888</v>
      </c>
      <c r="Z97" s="16">
        <f>(Z96-AS96)/AT96</f>
        <v>0.20427522934136599</v>
      </c>
      <c r="AA97" s="16">
        <f>(AA96-AS96)/AT96</f>
        <v>-1.4309897962871008</v>
      </c>
      <c r="AB97" s="16">
        <f>(AB96-AS96)/AT96</f>
        <v>-0.55876376787567972</v>
      </c>
      <c r="AC97" s="16">
        <f>(AC96-AS96)/AT96</f>
        <v>-0.22693056085572288</v>
      </c>
      <c r="AD97" s="16">
        <f>(AD96-AS96)/AT96</f>
        <v>2.9402078204614432</v>
      </c>
      <c r="AE97" s="16">
        <f>(AE96-AS96)/AT96</f>
        <v>0.43899151130199598</v>
      </c>
      <c r="AF97" s="16">
        <f>(AF96-AS96)/AT96</f>
        <v>-0.59811285839868711</v>
      </c>
      <c r="AG97" s="16">
        <f>(AG96-AS96)/AT96</f>
        <v>-1.0920890181779892</v>
      </c>
      <c r="AH97" s="16">
        <f>(AH96-AS96)/AT96</f>
        <v>0.26075618778426712</v>
      </c>
      <c r="AI97" s="16">
        <f>(AI96-AS96)/AT96</f>
        <v>-0.2894898370151584</v>
      </c>
      <c r="AJ97" s="16">
        <f>(AJ96-AS96)/AT96</f>
        <v>0.12166185258790943</v>
      </c>
      <c r="AK97" s="16">
        <f>(AK96-AS96)/AT96</f>
        <v>1.6671364502927486</v>
      </c>
      <c r="AL97" s="33">
        <f>(AL96-AS96)/AT96</f>
        <v>-1.2005459910552643</v>
      </c>
      <c r="AM97" s="16">
        <f>(AM96-AS96)/AT96</f>
        <v>-1.3139027026905186</v>
      </c>
      <c r="AN97" s="33">
        <f>(AN96-AS96)/AT96</f>
        <v>0.81719725693739353</v>
      </c>
      <c r="AO97" s="16">
        <f>(AO96-AS96)/AT96</f>
        <v>-0.22635374344322223</v>
      </c>
      <c r="AP97" s="16">
        <f>(AP96-AS96)/AT96</f>
        <v>-0.37052510082768803</v>
      </c>
      <c r="AQ97" s="16">
        <f>(AQ96-AS96)/AT96</f>
        <v>-0.98100780923324915</v>
      </c>
      <c r="AR97" s="16">
        <f>(AR96-AS96)/AT96</f>
        <v>-0.56398932966595727</v>
      </c>
      <c r="AS97" s="8">
        <f t="shared" ref="AS97" si="84">B97/42</f>
        <v>-8.7496147893077818E-16</v>
      </c>
      <c r="AT97" s="8">
        <f t="shared" ref="AT97" si="85">STDEV(C97:AR97)</f>
        <v>0.99999999999999933</v>
      </c>
    </row>
    <row r="98" spans="1:48" x14ac:dyDescent="0.2">
      <c r="A98" s="2" t="s">
        <v>116</v>
      </c>
      <c r="B98" s="8">
        <f t="shared" si="0"/>
        <v>24116</v>
      </c>
      <c r="C98" s="31">
        <v>373</v>
      </c>
      <c r="D98" s="3">
        <v>519</v>
      </c>
      <c r="E98" s="3">
        <v>527</v>
      </c>
      <c r="F98" s="3">
        <v>780</v>
      </c>
      <c r="G98" s="3">
        <v>698</v>
      </c>
      <c r="H98" s="3">
        <v>463</v>
      </c>
      <c r="I98" s="3">
        <v>327</v>
      </c>
      <c r="J98" s="3">
        <v>332</v>
      </c>
      <c r="K98" s="3">
        <v>389</v>
      </c>
      <c r="L98" s="3">
        <v>248</v>
      </c>
      <c r="M98" s="3">
        <v>308</v>
      </c>
      <c r="N98" s="3">
        <v>441</v>
      </c>
      <c r="O98" s="3">
        <v>1254</v>
      </c>
      <c r="P98" s="3">
        <v>944</v>
      </c>
      <c r="Q98" s="3">
        <v>247</v>
      </c>
      <c r="R98" s="3">
        <v>235</v>
      </c>
      <c r="S98" s="3">
        <v>1340</v>
      </c>
      <c r="T98" s="3">
        <v>529</v>
      </c>
      <c r="U98" s="3">
        <v>70</v>
      </c>
      <c r="V98" s="3">
        <v>164</v>
      </c>
      <c r="W98" s="3">
        <v>496</v>
      </c>
      <c r="X98" s="3">
        <v>858</v>
      </c>
      <c r="Y98" s="3">
        <v>247</v>
      </c>
      <c r="Z98" s="3">
        <v>770</v>
      </c>
      <c r="AA98" s="3">
        <v>244</v>
      </c>
      <c r="AB98" s="3">
        <v>577</v>
      </c>
      <c r="AC98" s="3">
        <v>214</v>
      </c>
      <c r="AD98" s="3">
        <v>638</v>
      </c>
      <c r="AE98" s="3">
        <v>352</v>
      </c>
      <c r="AF98" s="3">
        <v>358</v>
      </c>
      <c r="AG98" s="3">
        <v>880</v>
      </c>
      <c r="AH98" s="3">
        <v>369</v>
      </c>
      <c r="AI98" s="3">
        <v>150</v>
      </c>
      <c r="AJ98" s="3">
        <v>471</v>
      </c>
      <c r="AK98" s="3">
        <v>523</v>
      </c>
      <c r="AL98" s="31">
        <v>331</v>
      </c>
      <c r="AM98" s="3">
        <v>954</v>
      </c>
      <c r="AN98" s="31">
        <v>99</v>
      </c>
      <c r="AO98" s="3">
        <v>411</v>
      </c>
      <c r="AP98" s="3">
        <v>344</v>
      </c>
      <c r="AQ98" s="3">
        <v>136</v>
      </c>
      <c r="AR98" s="3">
        <v>4506</v>
      </c>
      <c r="AS98" s="8">
        <f t="shared" si="75"/>
        <v>574.19047619047615</v>
      </c>
      <c r="AT98" s="8">
        <f t="shared" si="76"/>
        <v>687.10457322101354</v>
      </c>
      <c r="AU98" s="3" t="s">
        <v>116</v>
      </c>
    </row>
    <row r="99" spans="1:48" s="16" customFormat="1" x14ac:dyDescent="0.2">
      <c r="A99" s="16" t="s">
        <v>198</v>
      </c>
      <c r="B99" s="8">
        <f t="shared" si="0"/>
        <v>57.843980017944887</v>
      </c>
      <c r="C99" s="82">
        <f t="shared" ref="C99:AR99" si="86">C98/(C2/1000)</f>
        <v>1.1105321920357276</v>
      </c>
      <c r="D99" s="82">
        <f t="shared" si="86"/>
        <v>1.2169985860305446</v>
      </c>
      <c r="E99" s="82">
        <f t="shared" si="86"/>
        <v>0.87795873760528842</v>
      </c>
      <c r="F99" s="82">
        <f t="shared" si="86"/>
        <v>1.2910530026913489</v>
      </c>
      <c r="G99" s="82">
        <f t="shared" si="86"/>
        <v>1.2203757288597878</v>
      </c>
      <c r="H99" s="82">
        <f t="shared" si="86"/>
        <v>1.6348292786271672</v>
      </c>
      <c r="I99" s="82">
        <f t="shared" si="86"/>
        <v>0.81901722941749588</v>
      </c>
      <c r="J99" s="82">
        <f t="shared" si="86"/>
        <v>1.0773064742225222</v>
      </c>
      <c r="K99" s="82">
        <f t="shared" si="86"/>
        <v>0.70600833053531398</v>
      </c>
      <c r="L99" s="82">
        <f t="shared" si="86"/>
        <v>0.56823389240216293</v>
      </c>
      <c r="M99" s="82">
        <f t="shared" si="86"/>
        <v>1.0311901541428399</v>
      </c>
      <c r="N99" s="82">
        <f t="shared" si="86"/>
        <v>1.5411874482339252</v>
      </c>
      <c r="O99" s="82">
        <f t="shared" si="86"/>
        <v>1.7897283295155317</v>
      </c>
      <c r="P99" s="82">
        <f t="shared" si="86"/>
        <v>1.3814519586910741</v>
      </c>
      <c r="Q99" s="82">
        <f t="shared" si="86"/>
        <v>1.1898109790169367</v>
      </c>
      <c r="R99" s="82">
        <f t="shared" si="86"/>
        <v>0.4612084446284917</v>
      </c>
      <c r="S99" s="82">
        <f t="shared" si="86"/>
        <v>2.0728434307105674</v>
      </c>
      <c r="T99" s="82">
        <f t="shared" si="86"/>
        <v>1.008437322474999</v>
      </c>
      <c r="U99" s="82">
        <f t="shared" si="86"/>
        <v>0.25304375488012953</v>
      </c>
      <c r="V99" s="82">
        <f t="shared" si="86"/>
        <v>0.49484635624109879</v>
      </c>
      <c r="W99" s="82">
        <f t="shared" si="86"/>
        <v>1.6044614379338678</v>
      </c>
      <c r="X99" s="82">
        <f t="shared" si="86"/>
        <v>2.1261095169419706</v>
      </c>
      <c r="Y99" s="82">
        <f t="shared" si="86"/>
        <v>0.92461228049816757</v>
      </c>
      <c r="Z99" s="82">
        <f t="shared" si="86"/>
        <v>0.97890149454103503</v>
      </c>
      <c r="AA99" s="82">
        <f t="shared" si="86"/>
        <v>0.56639074461812733</v>
      </c>
      <c r="AB99" s="82">
        <f t="shared" si="86"/>
        <v>1.2258573034113676</v>
      </c>
      <c r="AC99" s="82">
        <f t="shared" si="86"/>
        <v>0.83548059654876239</v>
      </c>
      <c r="AD99" s="82">
        <f t="shared" si="86"/>
        <v>0.34423185040266491</v>
      </c>
      <c r="AE99" s="82">
        <f t="shared" si="86"/>
        <v>0.64419900624982851</v>
      </c>
      <c r="AF99" s="82">
        <f t="shared" si="86"/>
        <v>0.77932481735935144</v>
      </c>
      <c r="AG99" s="82">
        <f t="shared" si="86"/>
        <v>2.1029288063011395</v>
      </c>
      <c r="AH99" s="82">
        <f t="shared" si="86"/>
        <v>0.49360256298783378</v>
      </c>
      <c r="AI99" s="82">
        <f t="shared" si="86"/>
        <v>0.68485645408722329</v>
      </c>
      <c r="AJ99" s="82">
        <f t="shared" si="86"/>
        <v>1.3853022664839205</v>
      </c>
      <c r="AK99" s="82">
        <f t="shared" si="86"/>
        <v>1.3070490680715154</v>
      </c>
      <c r="AL99" s="82">
        <f t="shared" si="86"/>
        <v>0.52453924536075947</v>
      </c>
      <c r="AM99" s="82">
        <f t="shared" si="86"/>
        <v>2.6391574614292947</v>
      </c>
      <c r="AN99" s="82">
        <f t="shared" si="86"/>
        <v>0.14232337884327032</v>
      </c>
      <c r="AO99" s="82">
        <f t="shared" si="86"/>
        <v>1.9954846697254387</v>
      </c>
      <c r="AP99" s="82">
        <f t="shared" si="86"/>
        <v>0.94689931762691615</v>
      </c>
      <c r="AQ99" s="82">
        <f t="shared" si="86"/>
        <v>0.34945000167016543</v>
      </c>
      <c r="AR99" s="82">
        <f t="shared" si="86"/>
        <v>13.496756105889331</v>
      </c>
      <c r="AS99" s="8">
        <f t="shared" si="75"/>
        <v>1.3772376194748783</v>
      </c>
      <c r="AT99" s="8">
        <f t="shared" si="76"/>
        <v>1.9991406898906585</v>
      </c>
    </row>
    <row r="100" spans="1:48" s="16" customFormat="1" x14ac:dyDescent="0.2">
      <c r="A100" s="16" t="s">
        <v>173</v>
      </c>
      <c r="B100" s="8">
        <f t="shared" si="0"/>
        <v>7.9936057773011271E-15</v>
      </c>
      <c r="C100" s="33">
        <f>(C99-AS99)/AT99</f>
        <v>-0.13341003401503371</v>
      </c>
      <c r="D100" s="16">
        <f>(D99-AS99)/AT99</f>
        <v>-8.0153955274202299E-2</v>
      </c>
      <c r="E100" s="16">
        <f>(E99-AS99)/AT99</f>
        <v>-0.24974674588655268</v>
      </c>
      <c r="F100" s="16">
        <f>(F99-AS99)/AT99</f>
        <v>-4.3110831178291509E-2</v>
      </c>
      <c r="G100" s="16">
        <f>(G99-AS99)/AT99</f>
        <v>-7.8464658044487059E-2</v>
      </c>
      <c r="H100" s="16">
        <f>(H99-AS99)/AT99</f>
        <v>0.12885119114171883</v>
      </c>
      <c r="I100" s="16">
        <f>(I99-AS99)/AT99</f>
        <v>-0.27923016768165221</v>
      </c>
      <c r="J100" s="16">
        <f>(J99-AS99)/AT99</f>
        <v>-0.15003003378854771</v>
      </c>
      <c r="K100" s="16">
        <f>(K99-AS99)/AT99</f>
        <v>-0.33575890498045774</v>
      </c>
      <c r="L100" s="16">
        <f>(L99-AS99)/AT99</f>
        <v>-0.40467573451119304</v>
      </c>
      <c r="M100" s="16">
        <f>(M99-AS99)/AT99</f>
        <v>-0.17309810514184734</v>
      </c>
      <c r="N100" s="16">
        <f>(N99-AS99)/AT99</f>
        <v>8.2010150455200811E-2</v>
      </c>
      <c r="O100" s="16">
        <f>(O99-AS99)/AT99</f>
        <v>0.20633400746958649</v>
      </c>
      <c r="P100" s="16">
        <f>(P99-AS99)/AT99</f>
        <v>2.1080753533290544E-3</v>
      </c>
      <c r="Q100" s="16">
        <f>(Q99-AS99)/AT99</f>
        <v>-9.3753601937937053E-2</v>
      </c>
      <c r="R100" s="16">
        <f>(R99-AS99)/AT99</f>
        <v>-0.45821146029321641</v>
      </c>
      <c r="S100" s="16">
        <f>(S99-AS99)/AT99</f>
        <v>0.34795240512749243</v>
      </c>
      <c r="T100" s="16">
        <f>(T99-AS99)/AT99</f>
        <v>-0.18447941101136339</v>
      </c>
      <c r="U100" s="16">
        <f>(U99-AS99)/AT99</f>
        <v>-0.56233854389519511</v>
      </c>
      <c r="V100" s="16">
        <f>(V99-AS99)/AT99</f>
        <v>-0.44138527503136427</v>
      </c>
      <c r="W100" s="16">
        <f>(W99-AS99)/AT99</f>
        <v>0.11366074414273328</v>
      </c>
      <c r="X100" s="16">
        <f>(X99-AS99)/AT99</f>
        <v>0.37459689618345532</v>
      </c>
      <c r="Y100" s="16">
        <f>(Y99-AS99)/AT99</f>
        <v>-0.22640994766679814</v>
      </c>
      <c r="Z100" s="16">
        <f>(Z99-AS99)/AT99</f>
        <v>-0.19925367281460815</v>
      </c>
      <c r="AA100" s="16">
        <f>(AA99-AS99)/AT99</f>
        <v>-0.40559770453229066</v>
      </c>
      <c r="AB100" s="16">
        <f>(AB99-AS99)/AT99</f>
        <v>-7.5722692669414074E-2</v>
      </c>
      <c r="AC100" s="16">
        <f>(AC99-AS99)/AT99</f>
        <v>-0.270994945811316</v>
      </c>
      <c r="AD100" s="16">
        <f>(AD99-AS99)/AT99</f>
        <v>-0.51672489800040677</v>
      </c>
      <c r="AE100" s="16">
        <f>(AE99-AS99)/AT99</f>
        <v>-0.36667685117506305</v>
      </c>
      <c r="AF100" s="16">
        <f>(AF99-AS99)/AT99</f>
        <v>-0.29908490439871405</v>
      </c>
      <c r="AG100" s="16">
        <f>(AG99-AS99)/AT99</f>
        <v>0.36300155886775148</v>
      </c>
      <c r="AH100" s="16">
        <f>(AH99-AS99)/AT99</f>
        <v>-0.44200743897387945</v>
      </c>
      <c r="AI100" s="16">
        <f>(AI99-AS99)/AT99</f>
        <v>-0.34633938916301299</v>
      </c>
      <c r="AJ100" s="16">
        <f>(AJ99-AS99)/AT99</f>
        <v>4.0340567573977403E-3</v>
      </c>
      <c r="AK100" s="16">
        <f>(AK99-AS99)/AT99</f>
        <v>-3.5109360615936336E-2</v>
      </c>
      <c r="AL100" s="33">
        <f>(AL99-AS99)/AT99</f>
        <v>-0.42653244887970171</v>
      </c>
      <c r="AM100" s="16">
        <f>(AM99-AS99)/AT99</f>
        <v>0.63123113262400565</v>
      </c>
      <c r="AN100" s="33">
        <f>(AN99-AS99)/AT99</f>
        <v>-0.61772252792230986</v>
      </c>
      <c r="AO100" s="16">
        <f>(AO99-AS99)/AT99</f>
        <v>0.30925639870017096</v>
      </c>
      <c r="AP100" s="16">
        <f>(AP99-AS99)/AT99</f>
        <v>-0.21526163917532948</v>
      </c>
      <c r="AQ100" s="16">
        <f>(AQ99-AS99)/AT99</f>
        <v>-0.51411470088227107</v>
      </c>
      <c r="AR100" s="16">
        <f>(AR99-AS99)/AT99</f>
        <v>6.0623639685295592</v>
      </c>
      <c r="AS100" s="8">
        <f t="shared" si="75"/>
        <v>1.9032394707859825E-16</v>
      </c>
      <c r="AT100" s="8">
        <f t="shared" si="76"/>
        <v>0.99999999999999978</v>
      </c>
    </row>
    <row r="101" spans="1:48" x14ac:dyDescent="0.2">
      <c r="A101" s="2" t="s">
        <v>117</v>
      </c>
      <c r="B101" s="8">
        <f t="shared" si="0"/>
        <v>74263.199999999997</v>
      </c>
      <c r="C101" s="31">
        <v>1685.1</v>
      </c>
      <c r="D101" s="3">
        <v>2650.8</v>
      </c>
      <c r="E101" s="3">
        <v>3512.5</v>
      </c>
      <c r="F101" s="3">
        <v>1718.1</v>
      </c>
      <c r="G101" s="3">
        <v>2521.9</v>
      </c>
      <c r="H101" s="3">
        <v>1212.7</v>
      </c>
      <c r="I101" s="3">
        <v>800.9</v>
      </c>
      <c r="J101" s="3">
        <v>1358.9</v>
      </c>
      <c r="K101" s="3">
        <v>2008.8</v>
      </c>
      <c r="L101" s="3">
        <v>2145.5</v>
      </c>
      <c r="M101" s="3">
        <v>1221.5999999999999</v>
      </c>
      <c r="N101" s="3">
        <v>1210.5</v>
      </c>
      <c r="O101" s="3">
        <v>2899</v>
      </c>
      <c r="P101" s="3">
        <v>2891.5</v>
      </c>
      <c r="Q101" s="3">
        <v>659.6</v>
      </c>
      <c r="R101" s="3">
        <v>1793.4</v>
      </c>
      <c r="S101" s="3">
        <v>1937</v>
      </c>
      <c r="T101" s="3">
        <v>2214.6999999999998</v>
      </c>
      <c r="U101" s="3">
        <v>458</v>
      </c>
      <c r="V101" s="3">
        <v>1784.7</v>
      </c>
      <c r="W101" s="3">
        <v>1451.4</v>
      </c>
      <c r="X101" s="3">
        <v>1760.1</v>
      </c>
      <c r="Y101" s="3">
        <v>1438.8</v>
      </c>
      <c r="Z101" s="3">
        <v>2050.6</v>
      </c>
      <c r="AA101" s="3">
        <v>899.2</v>
      </c>
      <c r="AB101" s="3">
        <v>2042.1</v>
      </c>
      <c r="AC101" s="3">
        <v>930.7</v>
      </c>
      <c r="AD101" s="3">
        <v>2099.9</v>
      </c>
      <c r="AE101" s="3">
        <v>1374.7</v>
      </c>
      <c r="AF101" s="3">
        <v>1696.5</v>
      </c>
      <c r="AG101" s="3">
        <v>3265.5</v>
      </c>
      <c r="AH101" s="3">
        <v>1536.9</v>
      </c>
      <c r="AI101" s="3">
        <v>1212.9000000000001</v>
      </c>
      <c r="AJ101" s="3">
        <v>1439.5</v>
      </c>
      <c r="AK101" s="3">
        <v>1321</v>
      </c>
      <c r="AL101" s="31">
        <v>1061.9000000000001</v>
      </c>
      <c r="AM101" s="3">
        <v>3065.2</v>
      </c>
      <c r="AN101" s="31">
        <v>1557</v>
      </c>
      <c r="AO101" s="3">
        <v>2138.6</v>
      </c>
      <c r="AP101" s="3">
        <v>1059.3</v>
      </c>
      <c r="AQ101" s="3">
        <v>1576.2</v>
      </c>
      <c r="AR101" s="3">
        <v>2600</v>
      </c>
      <c r="AS101" s="8">
        <f t="shared" si="75"/>
        <v>1768.1714285714286</v>
      </c>
      <c r="AT101" s="8">
        <f t="shared" si="76"/>
        <v>714.51838402869862</v>
      </c>
      <c r="AU101" s="3" t="s">
        <v>117</v>
      </c>
    </row>
    <row r="102" spans="1:48" s="20" customFormat="1" x14ac:dyDescent="0.2">
      <c r="A102" s="18" t="s">
        <v>13</v>
      </c>
      <c r="B102" s="19"/>
      <c r="C102" s="95">
        <f>(C104-C112)/2</f>
        <v>0.47766028864556481</v>
      </c>
      <c r="D102" s="95">
        <f t="shared" ref="D102:AR102" si="87">(D104-D112)/2</f>
        <v>1.29092008422273</v>
      </c>
      <c r="E102" s="95">
        <f t="shared" si="87"/>
        <v>-0.28450463873399884</v>
      </c>
      <c r="F102" s="95">
        <f t="shared" si="87"/>
        <v>-0.79540378705620085</v>
      </c>
      <c r="G102" s="95">
        <f t="shared" si="87"/>
        <v>0.67232034309717026</v>
      </c>
      <c r="H102" s="95">
        <f t="shared" si="87"/>
        <v>0.88360804786503055</v>
      </c>
      <c r="I102" s="95">
        <f t="shared" si="87"/>
        <v>-0.23971990444245611</v>
      </c>
      <c r="J102" s="95">
        <f t="shared" si="87"/>
        <v>-0.11482747408573182</v>
      </c>
      <c r="K102" s="95">
        <f t="shared" si="87"/>
        <v>0.38304871317511147</v>
      </c>
      <c r="L102" s="95">
        <f t="shared" si="87"/>
        <v>-0.94167380205498996</v>
      </c>
      <c r="M102" s="95">
        <f t="shared" si="87"/>
        <v>-0.58972936890277272</v>
      </c>
      <c r="N102" s="95">
        <f t="shared" si="87"/>
        <v>0.38411802664957689</v>
      </c>
      <c r="O102" s="95">
        <f t="shared" si="87"/>
        <v>0.91726104699157807</v>
      </c>
      <c r="P102" s="95">
        <f t="shared" si="87"/>
        <v>0.43536343231714592</v>
      </c>
      <c r="Q102" s="95">
        <f t="shared" si="87"/>
        <v>0.39354105313758414</v>
      </c>
      <c r="R102" s="95">
        <f t="shared" si="87"/>
        <v>-0.998086729040499</v>
      </c>
      <c r="S102" s="95">
        <f t="shared" si="87"/>
        <v>-1.7228376320493155</v>
      </c>
      <c r="T102" s="95">
        <f t="shared" si="87"/>
        <v>-1.2679534919272522</v>
      </c>
      <c r="U102" s="95">
        <f t="shared" si="87"/>
        <v>-0.53667863392763515</v>
      </c>
      <c r="V102" s="95">
        <f t="shared" si="87"/>
        <v>7.0113334963809559E-2</v>
      </c>
      <c r="W102" s="95">
        <f t="shared" si="87"/>
        <v>0.39873676335743113</v>
      </c>
      <c r="X102" s="95">
        <f t="shared" si="87"/>
        <v>0.37437418274592993</v>
      </c>
      <c r="Y102" s="95">
        <f t="shared" si="87"/>
        <v>-0.20504916090325592</v>
      </c>
      <c r="Z102" s="95">
        <f t="shared" si="87"/>
        <v>-0.81788194324333552</v>
      </c>
      <c r="AA102" s="95">
        <f t="shared" si="87"/>
        <v>0.81365034866522645</v>
      </c>
      <c r="AB102" s="95">
        <f t="shared" si="87"/>
        <v>0.41675055660749827</v>
      </c>
      <c r="AC102" s="95">
        <f t="shared" si="87"/>
        <v>-0.32800587212657045</v>
      </c>
      <c r="AD102" s="95">
        <f t="shared" si="87"/>
        <v>1.0268425067071432</v>
      </c>
      <c r="AE102" s="95">
        <f t="shared" si="87"/>
        <v>-0.27485516432306595</v>
      </c>
      <c r="AF102" s="95">
        <f t="shared" si="87"/>
        <v>-0.202298247334706</v>
      </c>
      <c r="AG102" s="95">
        <f t="shared" si="87"/>
        <v>-0.63101073377523409</v>
      </c>
      <c r="AH102" s="95">
        <f t="shared" si="87"/>
        <v>-0.31335761936230833</v>
      </c>
      <c r="AI102" s="95">
        <f t="shared" si="87"/>
        <v>0.7308038956448879</v>
      </c>
      <c r="AJ102" s="95">
        <f t="shared" si="87"/>
        <v>0.52545283024231115</v>
      </c>
      <c r="AK102" s="95">
        <f t="shared" si="87"/>
        <v>0.82415754150919796</v>
      </c>
      <c r="AL102" s="95">
        <f t="shared" si="87"/>
        <v>-0.73880589082553649</v>
      </c>
      <c r="AM102" s="95">
        <f t="shared" si="87"/>
        <v>-1.0292991836563687</v>
      </c>
      <c r="AN102" s="95">
        <f t="shared" si="87"/>
        <v>1.3598337445366968</v>
      </c>
      <c r="AO102" s="95">
        <f t="shared" si="87"/>
        <v>0.53324331064715047</v>
      </c>
      <c r="AP102" s="95">
        <f t="shared" si="87"/>
        <v>0.45739187870368991</v>
      </c>
      <c r="AQ102" s="95">
        <f t="shared" si="87"/>
        <v>-1.3266432371175201</v>
      </c>
      <c r="AR102" s="95">
        <f t="shared" si="87"/>
        <v>-1.0569415543701527E-2</v>
      </c>
      <c r="AS102" s="19"/>
      <c r="AT102" s="19"/>
    </row>
    <row r="103" spans="1:48" s="2" customFormat="1" x14ac:dyDescent="0.2">
      <c r="A103" s="2" t="s">
        <v>202</v>
      </c>
      <c r="B103" s="90">
        <f t="shared" si="0"/>
        <v>21.576553121145775</v>
      </c>
      <c r="C103" s="88">
        <f>(C108*2+C114)/2</f>
        <v>0.59278898399702273</v>
      </c>
      <c r="D103" s="88">
        <f t="shared" ref="D103:AR103" si="88">(D108*2+D114)/2</f>
        <v>0.6371960727760464</v>
      </c>
      <c r="E103" s="88">
        <f t="shared" si="88"/>
        <v>0.51549922033265805</v>
      </c>
      <c r="F103" s="88">
        <f t="shared" si="88"/>
        <v>0.41852214155899614</v>
      </c>
      <c r="G103" s="88">
        <f t="shared" si="88"/>
        <v>0.59439378972121926</v>
      </c>
      <c r="H103" s="88">
        <f t="shared" si="88"/>
        <v>0.55654637901204063</v>
      </c>
      <c r="I103" s="88">
        <f t="shared" si="88"/>
        <v>0.42469675073072866</v>
      </c>
      <c r="J103" s="88">
        <f t="shared" si="88"/>
        <v>0.48773590415866264</v>
      </c>
      <c r="K103" s="88">
        <f t="shared" si="88"/>
        <v>0.57910832418305402</v>
      </c>
      <c r="L103" s="88">
        <f t="shared" si="88"/>
        <v>0.48285904133443319</v>
      </c>
      <c r="M103" s="88">
        <f t="shared" si="88"/>
        <v>0.3888223004914893</v>
      </c>
      <c r="N103" s="88">
        <f t="shared" si="88"/>
        <v>0.48069496720171384</v>
      </c>
      <c r="O103" s="88">
        <f t="shared" si="88"/>
        <v>0.63057024398250239</v>
      </c>
      <c r="P103" s="88">
        <f t="shared" si="88"/>
        <v>0.55043324030971452</v>
      </c>
      <c r="Q103" s="88">
        <f t="shared" si="88"/>
        <v>0.5090536426520742</v>
      </c>
      <c r="R103" s="88">
        <f t="shared" si="88"/>
        <v>0.44128227723141478</v>
      </c>
      <c r="S103" s="88">
        <f t="shared" si="88"/>
        <v>0.48799065673558095</v>
      </c>
      <c r="T103" s="88">
        <f t="shared" si="88"/>
        <v>0.44781193883036524</v>
      </c>
      <c r="U103" s="88">
        <f t="shared" si="88"/>
        <v>0.36984332976662138</v>
      </c>
      <c r="V103" s="88">
        <f t="shared" si="88"/>
        <v>0.50044355130711859</v>
      </c>
      <c r="W103" s="88">
        <f t="shared" si="88"/>
        <v>0.51870038623527359</v>
      </c>
      <c r="X103" s="88">
        <f t="shared" si="88"/>
        <v>0.57077491488127985</v>
      </c>
      <c r="Y103" s="88">
        <f t="shared" si="88"/>
        <v>0.43454156824724205</v>
      </c>
      <c r="Z103" s="88">
        <f t="shared" si="88"/>
        <v>0.4440799342991828</v>
      </c>
      <c r="AA103" s="88">
        <f t="shared" si="88"/>
        <v>0.52198826364096396</v>
      </c>
      <c r="AB103" s="88">
        <f t="shared" si="88"/>
        <v>0.52089268755935425</v>
      </c>
      <c r="AC103" s="88">
        <f t="shared" si="88"/>
        <v>0.48265792144920749</v>
      </c>
      <c r="AD103" s="88">
        <f t="shared" si="88"/>
        <v>0.8070445591404346</v>
      </c>
      <c r="AE103" s="88">
        <f t="shared" si="88"/>
        <v>0.53017486708820216</v>
      </c>
      <c r="AF103" s="88">
        <f t="shared" si="88"/>
        <v>0.48397812665987483</v>
      </c>
      <c r="AG103" s="88">
        <f t="shared" si="88"/>
        <v>0.45887937791542405</v>
      </c>
      <c r="AH103" s="88">
        <f t="shared" si="88"/>
        <v>0.49114859577428049</v>
      </c>
      <c r="AI103" s="88">
        <f t="shared" si="88"/>
        <v>0.55773568193439982</v>
      </c>
      <c r="AJ103" s="88">
        <f t="shared" si="88"/>
        <v>0.5501900011176537</v>
      </c>
      <c r="AK103" s="88">
        <f t="shared" si="88"/>
        <v>0.60586847537599531</v>
      </c>
      <c r="AL103" s="88">
        <f t="shared" si="88"/>
        <v>0.4371503731993725</v>
      </c>
      <c r="AM103" s="88">
        <f t="shared" si="88"/>
        <v>0.48728556845625892</v>
      </c>
      <c r="AN103" s="88">
        <f t="shared" si="88"/>
        <v>0.63366968612663321</v>
      </c>
      <c r="AO103" s="88">
        <f t="shared" si="88"/>
        <v>0.50262180467555173</v>
      </c>
      <c r="AP103" s="88">
        <f t="shared" si="88"/>
        <v>0.54150254203930182</v>
      </c>
      <c r="AQ103" s="88">
        <f t="shared" si="88"/>
        <v>0.4116032817466333</v>
      </c>
      <c r="AR103" s="88">
        <f t="shared" si="88"/>
        <v>0.48777174726979733</v>
      </c>
      <c r="AS103" s="90">
        <f t="shared" si="75"/>
        <v>0.51372745526537555</v>
      </c>
      <c r="AT103" s="90">
        <f t="shared" si="76"/>
        <v>8.0619275579980151E-2</v>
      </c>
    </row>
    <row r="104" spans="1:48" s="91" customFormat="1" x14ac:dyDescent="0.2">
      <c r="A104" s="91" t="s">
        <v>203</v>
      </c>
      <c r="B104" s="92"/>
      <c r="C104" s="93">
        <f>(C103-AS103)/AT103</f>
        <v>0.98067773696642091</v>
      </c>
      <c r="D104" s="93">
        <f>(D103-AS103)/AT103</f>
        <v>1.5315024430873365</v>
      </c>
      <c r="E104" s="93">
        <f>(E103-AS103)/AT103</f>
        <v>2.1976941054559274E-2</v>
      </c>
      <c r="F104" s="93">
        <f>(F103-AS103)/AT103</f>
        <v>-1.1809249465647811</v>
      </c>
      <c r="G104" s="93">
        <f>(G103-AS103)/AT103</f>
        <v>1.000583717423966</v>
      </c>
      <c r="H104" s="93">
        <f>(H103-AS103)/AT103</f>
        <v>0.53112513649648962</v>
      </c>
      <c r="I104" s="93">
        <f>(I103-AS103)/AT103</f>
        <v>-1.104335208846202</v>
      </c>
      <c r="J104" s="93">
        <f>(J103-AS103)/AT103</f>
        <v>-0.32239871816917309</v>
      </c>
      <c r="K104" s="93">
        <f>(K103-AS103)/AT103</f>
        <v>0.81098308620766402</v>
      </c>
      <c r="L104" s="93">
        <f>(L103-AS103)/AT103</f>
        <v>-0.38289123424730681</v>
      </c>
      <c r="M104" s="93">
        <f>(M103-AS103)/AT103</f>
        <v>-1.5493212246737607</v>
      </c>
      <c r="N104" s="93">
        <f>(N103-AS103)/AT103</f>
        <v>-0.40973436967801946</v>
      </c>
      <c r="O104" s="93">
        <f>(O103-AS103)/AT103</f>
        <v>1.4493157855432519</v>
      </c>
      <c r="P104" s="93">
        <f>(P103-AS103)/AT103</f>
        <v>0.45529787734106064</v>
      </c>
      <c r="Q104" s="93">
        <f>(Q103-AS103)/AT103</f>
        <v>-5.7973885025357164E-2</v>
      </c>
      <c r="R104" s="93">
        <f>(R103-AS103)/AT103</f>
        <v>-0.89860864554767583</v>
      </c>
      <c r="S104" s="93">
        <f>(S103-AS103)/AT103</f>
        <v>-0.3192387719269672</v>
      </c>
      <c r="T104" s="93">
        <f>(T103-AS103)/AT103</f>
        <v>-0.81761484410285168</v>
      </c>
      <c r="U104" s="93">
        <f>(U103-AS103)/AT103</f>
        <v>-1.7847360257660803</v>
      </c>
      <c r="V104" s="93">
        <f>(V103-AS103)/AT103</f>
        <v>-0.1647732984784559</v>
      </c>
      <c r="W104" s="93">
        <f>(W103-AS103)/AT103</f>
        <v>6.1684143576365064E-2</v>
      </c>
      <c r="X104" s="93">
        <f>(X103-AS103)/AT103</f>
        <v>0.70761563168983188</v>
      </c>
      <c r="Y104" s="93">
        <f>(Y103-AS103)/AT103</f>
        <v>-0.98222027484699215</v>
      </c>
      <c r="Z104" s="93">
        <f>(Z103-AS103)/AT103</f>
        <v>-0.86390655913420333</v>
      </c>
      <c r="AA104" s="93">
        <f>(AA103-AS103)/AT103</f>
        <v>0.10246691397509623</v>
      </c>
      <c r="AB104" s="93">
        <f>(AB103-AS103)/AT103</f>
        <v>8.8877408565526839E-2</v>
      </c>
      <c r="AC104" s="93">
        <f>(AC103-AS103)/AT103</f>
        <v>-0.38538592157584989</v>
      </c>
      <c r="AD104" s="93">
        <f>(AD103-AS103)/AT103</f>
        <v>3.6382999197762236</v>
      </c>
      <c r="AE104" s="93">
        <f>(AE103-AS103)/AT103</f>
        <v>0.20401339139433949</v>
      </c>
      <c r="AF104" s="93">
        <f>(AF103-AS103)/AT103</f>
        <v>-0.3690101206129946</v>
      </c>
      <c r="AG104" s="93">
        <f>(AG103-AS103)/AT103</f>
        <v>-0.68033453482893491</v>
      </c>
      <c r="AH104" s="93">
        <f>(AH103-AS103)/AT103</f>
        <v>-0.28006775462395711</v>
      </c>
      <c r="AI104" s="93">
        <f>(AI103-AS103)/AT103</f>
        <v>0.54587722790147031</v>
      </c>
      <c r="AJ104" s="93">
        <f>(AJ103-AS103)/AT103</f>
        <v>0.45228074291122433</v>
      </c>
      <c r="AK104" s="93">
        <f>(AK103-AS103)/AT103</f>
        <v>1.1429155056002605</v>
      </c>
      <c r="AL104" s="93">
        <f>(AL103-AS103)/AT103</f>
        <v>-0.94986070657547717</v>
      </c>
      <c r="AM104" s="93">
        <f>(AM103-AS103)/AT103</f>
        <v>-0.32798467387472824</v>
      </c>
      <c r="AN104" s="93">
        <f>(AN103-AS103)/AT103</f>
        <v>1.4877612084502829</v>
      </c>
      <c r="AO104" s="93">
        <f>(AO103-AS103)/AT103</f>
        <v>-0.13775428407076437</v>
      </c>
      <c r="AP104" s="93">
        <f>(AP103-AS103)/AT103</f>
        <v>0.34452166152710423</v>
      </c>
      <c r="AQ104" s="93">
        <f>(AQ103-AS103)/AT103</f>
        <v>-1.266746355434907</v>
      </c>
      <c r="AR104" s="93">
        <f>(AR103-AS103)/AT103</f>
        <v>-0.32195412088301745</v>
      </c>
      <c r="AS104" s="92">
        <f t="shared" si="75"/>
        <v>0</v>
      </c>
      <c r="AT104" s="92">
        <f t="shared" si="76"/>
        <v>0.99999999999999523</v>
      </c>
    </row>
    <row r="105" spans="1:48" s="2" customFormat="1" x14ac:dyDescent="0.2">
      <c r="A105" s="2" t="s">
        <v>107</v>
      </c>
      <c r="B105" s="8">
        <f t="shared" si="0"/>
        <v>8910</v>
      </c>
      <c r="C105" s="39">
        <v>172.1</v>
      </c>
      <c r="D105" s="4">
        <v>218.2</v>
      </c>
      <c r="E105" s="4">
        <v>259.10000000000002</v>
      </c>
      <c r="F105" s="4">
        <v>219</v>
      </c>
      <c r="G105" s="4">
        <v>274.8</v>
      </c>
      <c r="H105" s="4">
        <v>134.80000000000001</v>
      </c>
      <c r="I105" s="4">
        <v>152.69999999999999</v>
      </c>
      <c r="J105" s="4">
        <v>129.19999999999999</v>
      </c>
      <c r="K105" s="4">
        <v>251.4</v>
      </c>
      <c r="L105" s="4">
        <v>190.2</v>
      </c>
      <c r="M105" s="4">
        <v>104.4</v>
      </c>
      <c r="N105" s="4">
        <v>117.4</v>
      </c>
      <c r="O105" s="4">
        <v>353.6</v>
      </c>
      <c r="P105" s="4">
        <v>303.60000000000002</v>
      </c>
      <c r="Q105" s="4">
        <v>88.7</v>
      </c>
      <c r="R105" s="4">
        <v>204.6</v>
      </c>
      <c r="S105" s="4">
        <v>284.10000000000002</v>
      </c>
      <c r="T105" s="4">
        <v>202.7</v>
      </c>
      <c r="U105" s="4">
        <v>93.1</v>
      </c>
      <c r="V105" s="4">
        <v>142</v>
      </c>
      <c r="W105" s="4">
        <v>138.80000000000001</v>
      </c>
      <c r="X105" s="4">
        <v>189.4</v>
      </c>
      <c r="Y105" s="4">
        <v>104.3</v>
      </c>
      <c r="Z105" s="4">
        <v>294.89999999999998</v>
      </c>
      <c r="AA105" s="4">
        <v>173.3</v>
      </c>
      <c r="AB105" s="4">
        <v>206.5</v>
      </c>
      <c r="AC105" s="4">
        <v>114.7</v>
      </c>
      <c r="AD105" s="4">
        <v>1105.3</v>
      </c>
      <c r="AE105" s="4">
        <v>244.2</v>
      </c>
      <c r="AF105" s="4">
        <v>197.5</v>
      </c>
      <c r="AG105" s="4">
        <v>175.2</v>
      </c>
      <c r="AH105" s="4">
        <v>301.8</v>
      </c>
      <c r="AI105" s="4">
        <v>106.5</v>
      </c>
      <c r="AJ105" s="4">
        <v>156.19999999999999</v>
      </c>
      <c r="AK105" s="4">
        <v>191.5</v>
      </c>
      <c r="AL105" s="39">
        <v>246.4</v>
      </c>
      <c r="AM105" s="4">
        <v>169</v>
      </c>
      <c r="AN105" s="39">
        <v>341.6</v>
      </c>
      <c r="AO105" s="4">
        <v>87.3</v>
      </c>
      <c r="AP105" s="4">
        <v>170.7</v>
      </c>
      <c r="AQ105" s="4">
        <v>152.6</v>
      </c>
      <c r="AR105" s="4">
        <v>146.6</v>
      </c>
      <c r="AS105" s="8">
        <f t="shared" si="75"/>
        <v>212.14285714285714</v>
      </c>
      <c r="AT105" s="8">
        <f t="shared" si="76"/>
        <v>157.59538829277284</v>
      </c>
      <c r="AU105" s="3" t="s">
        <v>107</v>
      </c>
      <c r="AV105" s="3"/>
    </row>
    <row r="106" spans="1:48" s="16" customFormat="1" x14ac:dyDescent="0.2">
      <c r="A106" s="16" t="s">
        <v>176</v>
      </c>
      <c r="B106" s="17"/>
      <c r="C106" s="88">
        <f t="shared" ref="C106:AR106" si="89">C105/(C2/1000)</f>
        <v>0.51239300334946036</v>
      </c>
      <c r="D106" s="88">
        <f t="shared" si="89"/>
        <v>0.51165528221939272</v>
      </c>
      <c r="E106" s="88">
        <f t="shared" si="89"/>
        <v>0.43164916302377659</v>
      </c>
      <c r="F106" s="88">
        <f t="shared" si="89"/>
        <v>0.36248795844795567</v>
      </c>
      <c r="G106" s="88">
        <f t="shared" si="89"/>
        <v>0.48045737863992793</v>
      </c>
      <c r="H106" s="88">
        <f t="shared" si="89"/>
        <v>0.47597189364782322</v>
      </c>
      <c r="I106" s="88">
        <f t="shared" si="89"/>
        <v>0.38245850437936274</v>
      </c>
      <c r="J106" s="88">
        <f t="shared" si="89"/>
        <v>0.41924095322153571</v>
      </c>
      <c r="K106" s="88">
        <f t="shared" si="89"/>
        <v>0.45627376425855515</v>
      </c>
      <c r="L106" s="88">
        <f t="shared" si="89"/>
        <v>0.43579873522133622</v>
      </c>
      <c r="M106" s="88">
        <f t="shared" si="89"/>
        <v>0.34953328601465095</v>
      </c>
      <c r="N106" s="88">
        <f t="shared" si="89"/>
        <v>0.41028436830535786</v>
      </c>
      <c r="O106" s="88">
        <f t="shared" si="89"/>
        <v>0.50466342688731425</v>
      </c>
      <c r="P106" s="88">
        <f t="shared" si="89"/>
        <v>0.4442889985790362</v>
      </c>
      <c r="Q106" s="88">
        <f t="shared" si="89"/>
        <v>0.42727220177652747</v>
      </c>
      <c r="R106" s="88">
        <f t="shared" si="89"/>
        <v>0.40154573519569958</v>
      </c>
      <c r="S106" s="88">
        <f t="shared" si="89"/>
        <v>0.43947374527229272</v>
      </c>
      <c r="T106" s="88">
        <f t="shared" si="89"/>
        <v>0.38640878122057137</v>
      </c>
      <c r="U106" s="88">
        <f t="shared" si="89"/>
        <v>0.33654819399057229</v>
      </c>
      <c r="V106" s="88">
        <f t="shared" si="89"/>
        <v>0.42846452796485385</v>
      </c>
      <c r="W106" s="88">
        <f t="shared" si="89"/>
        <v>0.44899041851859045</v>
      </c>
      <c r="X106" s="88">
        <f t="shared" si="89"/>
        <v>0.46933000292402011</v>
      </c>
      <c r="Y106" s="88">
        <f t="shared" si="89"/>
        <v>0.39043344476096709</v>
      </c>
      <c r="Z106" s="88">
        <f t="shared" si="89"/>
        <v>0.37490655940279377</v>
      </c>
      <c r="AA106" s="88">
        <f t="shared" si="89"/>
        <v>0.40227670509148139</v>
      </c>
      <c r="AB106" s="88">
        <f t="shared" si="89"/>
        <v>0.43871669524167661</v>
      </c>
      <c r="AC106" s="88">
        <f t="shared" si="89"/>
        <v>0.44780198329038812</v>
      </c>
      <c r="AD106" s="88">
        <f t="shared" si="89"/>
        <v>0.59636279663019676</v>
      </c>
      <c r="AE106" s="88">
        <f t="shared" si="89"/>
        <v>0.44691306058581848</v>
      </c>
      <c r="AF106" s="88">
        <f t="shared" si="89"/>
        <v>0.42993478052645784</v>
      </c>
      <c r="AG106" s="88">
        <f t="shared" si="89"/>
        <v>0.41867400779995412</v>
      </c>
      <c r="AH106" s="88">
        <f t="shared" si="89"/>
        <v>0.40371071411850473</v>
      </c>
      <c r="AI106" s="88">
        <f t="shared" si="89"/>
        <v>0.48624808240192857</v>
      </c>
      <c r="AJ106" s="88">
        <f t="shared" si="89"/>
        <v>0.45941446714392437</v>
      </c>
      <c r="AK106" s="88">
        <f t="shared" si="89"/>
        <v>0.47858488821356637</v>
      </c>
      <c r="AL106" s="88">
        <f t="shared" si="89"/>
        <v>0.39047271920510912</v>
      </c>
      <c r="AM106" s="88">
        <f t="shared" si="89"/>
        <v>0.46752370123852288</v>
      </c>
      <c r="AN106" s="88">
        <f t="shared" si="89"/>
        <v>0.49108753750364792</v>
      </c>
      <c r="AO106" s="88">
        <f t="shared" si="89"/>
        <v>0.42385842254752021</v>
      </c>
      <c r="AP106" s="88">
        <f t="shared" si="89"/>
        <v>0.46987126022940284</v>
      </c>
      <c r="AQ106" s="88">
        <f t="shared" si="89"/>
        <v>0.39210345775637684</v>
      </c>
      <c r="AR106" s="88">
        <f t="shared" si="89"/>
        <v>0.43910884268161909</v>
      </c>
      <c r="AS106" s="8">
        <f t="shared" si="75"/>
        <v>0</v>
      </c>
      <c r="AT106" s="8">
        <f t="shared" si="76"/>
        <v>4.9500518795912656E-2</v>
      </c>
    </row>
    <row r="107" spans="1:48" s="2" customFormat="1" x14ac:dyDescent="0.2">
      <c r="A107" s="2" t="s">
        <v>201</v>
      </c>
      <c r="B107" s="8">
        <f t="shared" si="0"/>
        <v>8431.6999999999989</v>
      </c>
      <c r="C107" s="39">
        <v>159.6</v>
      </c>
      <c r="D107" s="4">
        <v>212.1</v>
      </c>
      <c r="E107" s="4">
        <v>243.8</v>
      </c>
      <c r="F107" s="4">
        <v>204.2</v>
      </c>
      <c r="G107" s="4">
        <v>264.8</v>
      </c>
      <c r="H107" s="4">
        <v>128.80000000000001</v>
      </c>
      <c r="I107" s="4">
        <v>145.1</v>
      </c>
      <c r="J107" s="4">
        <v>119.7</v>
      </c>
      <c r="K107" s="4">
        <v>240.5</v>
      </c>
      <c r="L107" s="4">
        <v>171.8</v>
      </c>
      <c r="M107" s="4">
        <v>95.8</v>
      </c>
      <c r="N107" s="4">
        <v>112.1</v>
      </c>
      <c r="O107" s="4">
        <v>343.7</v>
      </c>
      <c r="P107" s="4">
        <v>291.60000000000002</v>
      </c>
      <c r="Q107" s="4">
        <v>83</v>
      </c>
      <c r="R107" s="4">
        <v>188.4</v>
      </c>
      <c r="S107" s="4">
        <v>257.3</v>
      </c>
      <c r="T107" s="4">
        <v>183.4</v>
      </c>
      <c r="U107" s="4">
        <v>86.6</v>
      </c>
      <c r="V107" s="4">
        <v>131.4</v>
      </c>
      <c r="W107" s="4">
        <v>130.5</v>
      </c>
      <c r="X107" s="4">
        <v>176.9</v>
      </c>
      <c r="Y107" s="4">
        <v>95.8</v>
      </c>
      <c r="Z107" s="4">
        <v>280.3</v>
      </c>
      <c r="AA107" s="4">
        <v>170.7</v>
      </c>
      <c r="AB107" s="4">
        <v>199.4</v>
      </c>
      <c r="AC107" s="4">
        <v>103.2</v>
      </c>
      <c r="AD107" s="4">
        <v>1083.5999999999999</v>
      </c>
      <c r="AE107" s="4">
        <v>230.2</v>
      </c>
      <c r="AF107" s="4">
        <v>185.4</v>
      </c>
      <c r="AG107" s="4">
        <v>160.80000000000001</v>
      </c>
      <c r="AH107" s="4">
        <v>286</v>
      </c>
      <c r="AI107" s="4">
        <v>100.3</v>
      </c>
      <c r="AJ107" s="4">
        <v>149.4</v>
      </c>
      <c r="AK107" s="4">
        <v>182.6</v>
      </c>
      <c r="AL107" s="39">
        <v>230</v>
      </c>
      <c r="AM107" s="4">
        <v>150.1</v>
      </c>
      <c r="AN107" s="39">
        <v>336.2</v>
      </c>
      <c r="AO107" s="4">
        <v>82.5</v>
      </c>
      <c r="AP107" s="4">
        <v>161.1</v>
      </c>
      <c r="AQ107" s="4">
        <v>135.19999999999999</v>
      </c>
      <c r="AR107" s="4">
        <v>137.80000000000001</v>
      </c>
      <c r="AS107" s="8">
        <f t="shared" si="75"/>
        <v>200.75476190476189</v>
      </c>
      <c r="AT107" s="8">
        <f t="shared" si="76"/>
        <v>155.3332769498883</v>
      </c>
      <c r="AU107" s="3" t="s">
        <v>108</v>
      </c>
      <c r="AV107" s="3"/>
    </row>
    <row r="108" spans="1:48" s="16" customFormat="1" x14ac:dyDescent="0.2">
      <c r="A108" s="16" t="s">
        <v>176</v>
      </c>
      <c r="B108" s="17"/>
      <c r="C108" s="88">
        <f t="shared" ref="C108:AR108" si="90">C107/(C2/1000)</f>
        <v>0.4751767770748046</v>
      </c>
      <c r="D108" s="88">
        <f t="shared" si="90"/>
        <v>0.4973514452737543</v>
      </c>
      <c r="E108" s="88">
        <f t="shared" si="90"/>
        <v>0.40616003838362302</v>
      </c>
      <c r="F108" s="88">
        <f t="shared" si="90"/>
        <v>0.33799105531996593</v>
      </c>
      <c r="G108" s="88">
        <f t="shared" si="90"/>
        <v>0.46297348567632068</v>
      </c>
      <c r="H108" s="88">
        <f t="shared" si="90"/>
        <v>0.45478620105222278</v>
      </c>
      <c r="I108" s="88">
        <f t="shared" si="90"/>
        <v>0.36342324155498057</v>
      </c>
      <c r="J108" s="88">
        <f t="shared" si="90"/>
        <v>0.38841441254348169</v>
      </c>
      <c r="K108" s="88">
        <f t="shared" si="90"/>
        <v>0.43649101155203862</v>
      </c>
      <c r="L108" s="88">
        <f t="shared" si="90"/>
        <v>0.3936394464302081</v>
      </c>
      <c r="M108" s="88">
        <f t="shared" si="90"/>
        <v>0.32074031417819499</v>
      </c>
      <c r="N108" s="88">
        <f t="shared" si="90"/>
        <v>0.39176216087760318</v>
      </c>
      <c r="O108" s="88">
        <f t="shared" si="90"/>
        <v>0.49053399270692843</v>
      </c>
      <c r="P108" s="88">
        <f t="shared" si="90"/>
        <v>0.42672816859567508</v>
      </c>
      <c r="Q108" s="88">
        <f t="shared" si="90"/>
        <v>0.3998150253376751</v>
      </c>
      <c r="R108" s="88">
        <f t="shared" si="90"/>
        <v>0.36975179135322483</v>
      </c>
      <c r="S108" s="88">
        <f t="shared" si="90"/>
        <v>0.39801687665808139</v>
      </c>
      <c r="T108" s="88">
        <f t="shared" si="90"/>
        <v>0.34961702257450811</v>
      </c>
      <c r="U108" s="88">
        <f t="shared" si="90"/>
        <v>0.31305127389456028</v>
      </c>
      <c r="V108" s="88">
        <f t="shared" si="90"/>
        <v>0.39648055615902672</v>
      </c>
      <c r="W108" s="88">
        <f t="shared" si="90"/>
        <v>0.42214156784348739</v>
      </c>
      <c r="X108" s="88">
        <f t="shared" si="90"/>
        <v>0.43835521392428278</v>
      </c>
      <c r="Y108" s="88">
        <f t="shared" si="90"/>
        <v>0.35861480352924879</v>
      </c>
      <c r="Z108" s="88">
        <f t="shared" si="90"/>
        <v>0.35634557002578199</v>
      </c>
      <c r="AA108" s="88">
        <f t="shared" si="90"/>
        <v>0.3962413938783374</v>
      </c>
      <c r="AB108" s="88">
        <f t="shared" si="90"/>
        <v>0.42363248925515895</v>
      </c>
      <c r="AC108" s="88">
        <f t="shared" si="90"/>
        <v>0.40290466151323501</v>
      </c>
      <c r="AD108" s="88">
        <f t="shared" si="90"/>
        <v>0.58465459732966718</v>
      </c>
      <c r="AE108" s="88">
        <f t="shared" si="90"/>
        <v>0.4212915092008821</v>
      </c>
      <c r="AF108" s="88">
        <f t="shared" si="90"/>
        <v>0.40359447245369767</v>
      </c>
      <c r="AG108" s="88">
        <f t="shared" si="90"/>
        <v>0.38426244551502642</v>
      </c>
      <c r="AH108" s="88">
        <f t="shared" si="90"/>
        <v>0.38257542822363272</v>
      </c>
      <c r="AI108" s="88">
        <f t="shared" si="90"/>
        <v>0.45794068229965662</v>
      </c>
      <c r="AJ108" s="88">
        <f t="shared" si="90"/>
        <v>0.43941434949617353</v>
      </c>
      <c r="AK108" s="88">
        <f t="shared" si="90"/>
        <v>0.45634256181617344</v>
      </c>
      <c r="AL108" s="88">
        <f t="shared" si="90"/>
        <v>0.36448346354373012</v>
      </c>
      <c r="AM108" s="88">
        <f t="shared" si="90"/>
        <v>0.41523850624794251</v>
      </c>
      <c r="AN108" s="88">
        <f t="shared" si="90"/>
        <v>0.48332444411219677</v>
      </c>
      <c r="AO108" s="88">
        <f t="shared" si="90"/>
        <v>0.40055349209817204</v>
      </c>
      <c r="AP108" s="88">
        <f t="shared" si="90"/>
        <v>0.44344616299330286</v>
      </c>
      <c r="AQ108" s="88">
        <f t="shared" si="90"/>
        <v>0.34739441342504679</v>
      </c>
      <c r="AR108" s="88">
        <f t="shared" si="90"/>
        <v>0.41275033097903902</v>
      </c>
      <c r="AS108" s="8">
        <f t="shared" si="75"/>
        <v>0</v>
      </c>
      <c r="AT108" s="8">
        <f t="shared" si="76"/>
        <v>5.2383462853178006E-2</v>
      </c>
    </row>
    <row r="109" spans="1:48" s="2" customFormat="1" x14ac:dyDescent="0.2">
      <c r="A109" s="2" t="s">
        <v>174</v>
      </c>
      <c r="B109" s="27">
        <f t="shared" si="0"/>
        <v>2.5570000000000004</v>
      </c>
      <c r="C109" s="41">
        <v>7.2999999999999995E-2</v>
      </c>
      <c r="D109" s="28">
        <v>2.8000000000000001E-2</v>
      </c>
      <c r="E109" s="28">
        <v>5.8999999999999997E-2</v>
      </c>
      <c r="F109" s="28">
        <v>6.8000000000000005E-2</v>
      </c>
      <c r="G109" s="28">
        <v>3.6999999999999998E-2</v>
      </c>
      <c r="H109" s="28">
        <v>4.4999999999999998E-2</v>
      </c>
      <c r="I109" s="28">
        <v>0.05</v>
      </c>
      <c r="J109" s="28">
        <v>7.3999999999999996E-2</v>
      </c>
      <c r="K109" s="28">
        <v>4.2999999999999997E-2</v>
      </c>
      <c r="L109" s="28">
        <v>9.7000000000000003E-2</v>
      </c>
      <c r="M109" s="28">
        <v>8.2000000000000003E-2</v>
      </c>
      <c r="N109" s="28">
        <v>4.4999999999999998E-2</v>
      </c>
      <c r="O109" s="28">
        <v>2.8000000000000001E-2</v>
      </c>
      <c r="P109" s="28">
        <v>0.04</v>
      </c>
      <c r="Q109" s="28">
        <v>6.5000000000000002E-2</v>
      </c>
      <c r="R109" s="28">
        <v>7.9000000000000001E-2</v>
      </c>
      <c r="S109" s="28">
        <v>9.4E-2</v>
      </c>
      <c r="T109" s="28">
        <v>9.5000000000000001E-2</v>
      </c>
      <c r="U109" s="28">
        <v>7.0000000000000007E-2</v>
      </c>
      <c r="V109" s="28">
        <v>7.4999999999999997E-2</v>
      </c>
      <c r="W109" s="28">
        <v>0.06</v>
      </c>
      <c r="X109" s="28">
        <v>6.6000000000000003E-2</v>
      </c>
      <c r="Y109" s="28">
        <v>8.1000000000000003E-2</v>
      </c>
      <c r="Z109" s="28">
        <v>0.05</v>
      </c>
      <c r="AA109" s="28">
        <v>1.6E-2</v>
      </c>
      <c r="AB109" s="28">
        <v>3.5000000000000003E-2</v>
      </c>
      <c r="AC109" s="28">
        <v>0.1</v>
      </c>
      <c r="AD109" s="28">
        <v>0.02</v>
      </c>
      <c r="AE109" s="28">
        <v>5.8000000000000003E-2</v>
      </c>
      <c r="AF109" s="28">
        <v>6.0999999999999999E-2</v>
      </c>
      <c r="AG109" s="28">
        <v>8.2000000000000003E-2</v>
      </c>
      <c r="AH109" s="28">
        <v>5.1999999999999998E-2</v>
      </c>
      <c r="AI109" s="28">
        <v>5.8999999999999997E-2</v>
      </c>
      <c r="AJ109" s="28">
        <v>4.3999999999999997E-2</v>
      </c>
      <c r="AK109" s="28">
        <v>4.5999999999999999E-2</v>
      </c>
      <c r="AL109" s="41">
        <v>6.7000000000000004E-2</v>
      </c>
      <c r="AM109" s="28">
        <v>0.112</v>
      </c>
      <c r="AN109" s="41">
        <v>1.6E-2</v>
      </c>
      <c r="AO109" s="28">
        <v>5.5E-2</v>
      </c>
      <c r="AP109" s="28">
        <v>5.6000000000000001E-2</v>
      </c>
      <c r="AQ109" s="28">
        <v>0.114</v>
      </c>
      <c r="AR109" s="28">
        <v>0.06</v>
      </c>
      <c r="AS109" s="8">
        <f t="shared" si="75"/>
        <v>6.088095238095239E-2</v>
      </c>
      <c r="AT109" s="8">
        <f t="shared" si="76"/>
        <v>2.4269023095247918E-2</v>
      </c>
      <c r="AU109" s="3" t="s">
        <v>109</v>
      </c>
      <c r="AV109" s="3"/>
    </row>
    <row r="110" spans="1:48" s="16" customFormat="1" x14ac:dyDescent="0.2">
      <c r="A110" s="16" t="s">
        <v>173</v>
      </c>
      <c r="B110" s="17"/>
      <c r="C110" s="33">
        <f>(C109-AS109)/AT109</f>
        <v>0.49936281207052868</v>
      </c>
      <c r="D110" s="16">
        <f>(D109-AS109)/AT109</f>
        <v>-1.3548527376609056</v>
      </c>
      <c r="E110" s="16">
        <f>(E109-AS109)/AT109</f>
        <v>-7.7504247845917598E-2</v>
      </c>
      <c r="F110" s="16">
        <f>(F109-AS109)/AT109</f>
        <v>0.29333886210036964</v>
      </c>
      <c r="G110" s="16">
        <f>(G109-AS109)/AT109</f>
        <v>-0.98400962771461886</v>
      </c>
      <c r="H110" s="16">
        <f>(H109-AS109)/AT109</f>
        <v>-0.65437130776236385</v>
      </c>
      <c r="I110" s="16">
        <f>(I109-AS109)/AT109</f>
        <v>-0.44834735779220425</v>
      </c>
      <c r="J110" s="16">
        <f>(J109-AS109)/AT109</f>
        <v>0.54056760206456056</v>
      </c>
      <c r="K110" s="16">
        <f>(K109-AS109)/AT109</f>
        <v>-0.73678088775042772</v>
      </c>
      <c r="L110" s="16">
        <f>(L109-AS109)/AT109</f>
        <v>1.4882777719272942</v>
      </c>
      <c r="M110" s="16">
        <f>(M109-AS109)/AT109</f>
        <v>0.8702059220168159</v>
      </c>
      <c r="N110" s="16">
        <f>(N109-AS109)/AT109</f>
        <v>-0.65437130776236385</v>
      </c>
      <c r="O110" s="16">
        <f>(O109-AS109)/AT109</f>
        <v>-1.3548527376609056</v>
      </c>
      <c r="P110" s="16">
        <f>(P109-AS109)/AT109</f>
        <v>-0.86039525773252312</v>
      </c>
      <c r="Q110" s="16">
        <f>(Q109-AS109)/AT109</f>
        <v>0.1697244921182739</v>
      </c>
      <c r="R110" s="16">
        <f>(R109-AS109)/AT109</f>
        <v>0.74659155203472016</v>
      </c>
      <c r="S110" s="16">
        <f>(S109-AS109)/AT109</f>
        <v>1.3646634019451984</v>
      </c>
      <c r="T110" s="16">
        <f>(T109-AS109)/AT109</f>
        <v>1.4058681919392302</v>
      </c>
      <c r="U110" s="16">
        <f>(U109-AS109)/AT109</f>
        <v>0.3757484420884335</v>
      </c>
      <c r="V110" s="16">
        <f>(V109-AS109)/AT109</f>
        <v>0.58177239205859244</v>
      </c>
      <c r="W110" s="16">
        <f>(W109-AS109)/AT109</f>
        <v>-3.629945785188568E-2</v>
      </c>
      <c r="X110" s="16">
        <f>(X109-AS109)/AT109</f>
        <v>0.21092928211230583</v>
      </c>
      <c r="Y110" s="16">
        <f>(Y109-AS109)/AT109</f>
        <v>0.82900113202278403</v>
      </c>
      <c r="Z110" s="16">
        <f>(Z109-AS109)/AT109</f>
        <v>-0.44834735779220425</v>
      </c>
      <c r="AA110" s="16">
        <f>(AA109-AS109)/AT109</f>
        <v>-1.8493102175892884</v>
      </c>
      <c r="AB110" s="16">
        <f>(AB109-AS109)/AT109</f>
        <v>-1.0664192077026824</v>
      </c>
      <c r="AC110" s="16">
        <f>(AC109-AS109)/AT109</f>
        <v>1.6118921419093899</v>
      </c>
      <c r="AD110" s="16">
        <f>(AD109-AS109)/AT109</f>
        <v>-1.6844910576131609</v>
      </c>
      <c r="AE110" s="16">
        <f>(AE109-AS109)/AT109</f>
        <v>-0.11870903783994922</v>
      </c>
      <c r="AF110" s="16">
        <f>(AF109-AS109)/AT109</f>
        <v>4.905332142146235E-3</v>
      </c>
      <c r="AG110" s="16">
        <f>(AG109-AS109)/AT109</f>
        <v>0.8702059220168159</v>
      </c>
      <c r="AH110" s="16">
        <f>(AH109-AS109)/AT109</f>
        <v>-0.36593777780414072</v>
      </c>
      <c r="AI110" s="16">
        <f>(AI109-AS109)/AT109</f>
        <v>-7.7504247845917598E-2</v>
      </c>
      <c r="AJ110" s="16">
        <f>(AJ109-AS109)/AT109</f>
        <v>-0.69557609775639573</v>
      </c>
      <c r="AK110" s="16">
        <f>(AK109-AS109)/AT109</f>
        <v>-0.61316651776833198</v>
      </c>
      <c r="AL110" s="33">
        <f>(AL109-AS109)/AT109</f>
        <v>0.25213407210633776</v>
      </c>
      <c r="AM110" s="16">
        <f>(AM109-AS109)/AT109</f>
        <v>2.1063496218377722</v>
      </c>
      <c r="AN110" s="33">
        <f>(AN109-AS109)/AT109</f>
        <v>-1.8493102175892884</v>
      </c>
      <c r="AO110" s="16">
        <f>(AO109-AS109)/AT109</f>
        <v>-0.24232340782204498</v>
      </c>
      <c r="AP110" s="16">
        <f>(AP109-AS109)/AT109</f>
        <v>-0.20111861782801305</v>
      </c>
      <c r="AQ110" s="16">
        <f>(AQ109-AS109)/AT109</f>
        <v>2.1887592018258362</v>
      </c>
      <c r="AR110" s="16">
        <f>(AR109-AS109)/AT109</f>
        <v>-3.629945785188568E-2</v>
      </c>
      <c r="AS110" s="8">
        <f t="shared" si="75"/>
        <v>0</v>
      </c>
      <c r="AT110" s="8">
        <f t="shared" si="76"/>
        <v>1.0000000000000004</v>
      </c>
    </row>
    <row r="111" spans="1:48" s="2" customFormat="1" x14ac:dyDescent="0.2">
      <c r="A111" s="2" t="s">
        <v>110</v>
      </c>
      <c r="B111" s="8">
        <f t="shared" si="0"/>
        <v>337383</v>
      </c>
      <c r="C111" s="39">
        <v>8142</v>
      </c>
      <c r="D111" s="4">
        <v>3515</v>
      </c>
      <c r="E111" s="4">
        <v>10575</v>
      </c>
      <c r="F111" s="4">
        <v>9796</v>
      </c>
      <c r="G111" s="4">
        <v>6553</v>
      </c>
      <c r="H111" s="4">
        <v>2716</v>
      </c>
      <c r="I111" s="4">
        <v>5345</v>
      </c>
      <c r="J111" s="4">
        <v>7634</v>
      </c>
      <c r="K111" s="4">
        <v>8226</v>
      </c>
      <c r="L111" s="4">
        <v>14487</v>
      </c>
      <c r="M111" s="4">
        <v>6442</v>
      </c>
      <c r="N111" s="4">
        <v>2966</v>
      </c>
      <c r="O111" s="4">
        <v>6376</v>
      </c>
      <c r="P111" s="4">
        <v>6246</v>
      </c>
      <c r="Q111" s="4">
        <v>4398</v>
      </c>
      <c r="R111" s="4">
        <v>12754</v>
      </c>
      <c r="S111" s="4">
        <v>21481</v>
      </c>
      <c r="T111" s="4">
        <v>15424</v>
      </c>
      <c r="U111" s="4">
        <v>4973</v>
      </c>
      <c r="V111" s="4">
        <v>6721</v>
      </c>
      <c r="W111" s="4">
        <v>4868</v>
      </c>
      <c r="X111" s="4">
        <v>7856</v>
      </c>
      <c r="Y111" s="4">
        <v>5572</v>
      </c>
      <c r="Z111" s="4">
        <v>11353</v>
      </c>
      <c r="AA111" s="4">
        <v>1474</v>
      </c>
      <c r="AB111" s="4">
        <v>4830</v>
      </c>
      <c r="AC111" s="4">
        <v>9197</v>
      </c>
      <c r="AD111" s="4">
        <v>14849</v>
      </c>
      <c r="AE111" s="4">
        <v>11275</v>
      </c>
      <c r="AF111" s="4">
        <v>8186</v>
      </c>
      <c r="AG111" s="4">
        <v>10535</v>
      </c>
      <c r="AH111" s="4">
        <v>9524</v>
      </c>
      <c r="AI111" s="4">
        <v>4094</v>
      </c>
      <c r="AJ111" s="4">
        <v>5458</v>
      </c>
      <c r="AK111" s="4">
        <v>5859</v>
      </c>
      <c r="AL111" s="39">
        <v>10303</v>
      </c>
      <c r="AM111" s="4">
        <v>15477</v>
      </c>
      <c r="AN111" s="39">
        <v>2734</v>
      </c>
      <c r="AO111" s="4">
        <v>2853</v>
      </c>
      <c r="AP111" s="4">
        <v>5580</v>
      </c>
      <c r="AQ111" s="4">
        <v>13997</v>
      </c>
      <c r="AR111" s="4">
        <v>6739</v>
      </c>
      <c r="AS111" s="8">
        <f t="shared" si="75"/>
        <v>8032.9285714285716</v>
      </c>
      <c r="AT111" s="8">
        <f t="shared" si="76"/>
        <v>4301.4055977929747</v>
      </c>
      <c r="AU111" s="3" t="s">
        <v>110</v>
      </c>
      <c r="AV111" s="3"/>
    </row>
    <row r="112" spans="1:48" s="16" customFormat="1" x14ac:dyDescent="0.2">
      <c r="A112" s="16" t="s">
        <v>173</v>
      </c>
      <c r="B112" s="17"/>
      <c r="C112" s="33">
        <f>(C111-AS111)/AT111</f>
        <v>2.5357159675291337E-2</v>
      </c>
      <c r="D112" s="16">
        <f>(D111-AS111)/AT111</f>
        <v>-1.0503377253581232</v>
      </c>
      <c r="E112" s="16">
        <f>(E111-AS111)/AT111</f>
        <v>0.59098621852255695</v>
      </c>
      <c r="F112" s="16">
        <f>(F111-AS111)/AT111</f>
        <v>0.40988262754762067</v>
      </c>
      <c r="G112" s="16">
        <f>(G111-AS111)/AT111</f>
        <v>-0.3440569687703745</v>
      </c>
      <c r="H112" s="16">
        <f>(H111-AS111)/AT111</f>
        <v>-1.2360909592335714</v>
      </c>
      <c r="I112" s="16">
        <f>(I111-AS111)/AT111</f>
        <v>-0.62489539996128973</v>
      </c>
      <c r="J112" s="16">
        <f>(J111-AS111)/AT111</f>
        <v>-9.2743769997709447E-2</v>
      </c>
      <c r="K112" s="16">
        <f>(K111-AS111)/AT111</f>
        <v>4.4885659857441071E-2</v>
      </c>
      <c r="L112" s="16">
        <f>(L111-AS111)/AT111</f>
        <v>1.5004563698626732</v>
      </c>
      <c r="M112" s="16">
        <f>(M111-AS111)/AT111</f>
        <v>-0.36986248686821521</v>
      </c>
      <c r="N112" s="16">
        <f>(N111-AS111)/AT111</f>
        <v>-1.1779704229771732</v>
      </c>
      <c r="O112" s="16">
        <f>(O111-AS111)/AT111</f>
        <v>-0.38520630843990428</v>
      </c>
      <c r="P112" s="16">
        <f>(P111-AS111)/AT111</f>
        <v>-0.41542898729323124</v>
      </c>
      <c r="Q112" s="16">
        <f>(Q111-AS111)/AT111</f>
        <v>-0.84505599130052544</v>
      </c>
      <c r="R112" s="16">
        <f>(R111-AS111)/AT111</f>
        <v>1.0975648125333222</v>
      </c>
      <c r="S112" s="16">
        <f>(S111-AS111)/AT111</f>
        <v>3.1264364921716639</v>
      </c>
      <c r="T112" s="16">
        <f>(T111-AS111)/AT111</f>
        <v>1.7182921397516528</v>
      </c>
      <c r="U112" s="16">
        <f>(U111-AS111)/AT111</f>
        <v>-0.71137875791080996</v>
      </c>
      <c r="V112" s="16">
        <f>(V111-AS111)/AT111</f>
        <v>-0.30499996840607502</v>
      </c>
      <c r="W112" s="16">
        <f>(W111-AS111)/AT111</f>
        <v>-0.73578938313849718</v>
      </c>
      <c r="X112" s="16">
        <f>(X111-AS111)/AT111</f>
        <v>-4.1132733802028004E-2</v>
      </c>
      <c r="Y112" s="16">
        <f>(Y111-AS111)/AT111</f>
        <v>-0.5721219530404803</v>
      </c>
      <c r="Z112" s="16">
        <f>(Z111-AS111)/AT111</f>
        <v>0.77185732735246759</v>
      </c>
      <c r="AA112" s="16">
        <f>(AA111-AS111)/AT111</f>
        <v>-1.5248337833553567</v>
      </c>
      <c r="AB112" s="16">
        <f>(AB111-AS111)/AT111</f>
        <v>-0.7446237046494697</v>
      </c>
      <c r="AC112" s="16">
        <f>(AC111-AS111)/AT111</f>
        <v>0.27062582267729102</v>
      </c>
      <c r="AD112" s="16">
        <f>(AD111-AS111)/AT111</f>
        <v>1.5846149063619375</v>
      </c>
      <c r="AE112" s="16">
        <f>(AE111-AS111)/AT111</f>
        <v>0.75372372004047139</v>
      </c>
      <c r="AF112" s="16">
        <f>(AF111-AS111)/AT111</f>
        <v>3.5586374056417389E-2</v>
      </c>
      <c r="AG112" s="16">
        <f>(AG111-AS111)/AT111</f>
        <v>0.58168693272153327</v>
      </c>
      <c r="AH112" s="16">
        <f>(AH111-AS111)/AT111</f>
        <v>0.3466474841006596</v>
      </c>
      <c r="AI112" s="16">
        <f>(AI111-AS111)/AT111</f>
        <v>-0.9157305633883055</v>
      </c>
      <c r="AJ112" s="16">
        <f>(AJ111-AS111)/AT111</f>
        <v>-0.59862491757339786</v>
      </c>
      <c r="AK112" s="16">
        <f>(AK111-AS111)/AT111</f>
        <v>-0.50539957741813546</v>
      </c>
      <c r="AL112" s="33">
        <f>(AL111-AS111)/AT111</f>
        <v>0.52775107507559582</v>
      </c>
      <c r="AM112" s="16">
        <f>(AM111-AS111)/AT111</f>
        <v>1.7306136934380094</v>
      </c>
      <c r="AN112" s="33">
        <f>(AN111-AS111)/AT111</f>
        <v>-1.2319062806231107</v>
      </c>
      <c r="AO112" s="16">
        <f>(AO111-AS111)/AT111</f>
        <v>-1.2042409053650653</v>
      </c>
      <c r="AP112" s="16">
        <f>(AP111-AS111)/AT111</f>
        <v>-0.57026209588027565</v>
      </c>
      <c r="AQ112" s="16">
        <f>(AQ111-AS111)/AT111</f>
        <v>1.3865401188001329</v>
      </c>
      <c r="AR112" s="16">
        <f>(AR111-AS111)/AT111</f>
        <v>-0.30081528979561439</v>
      </c>
      <c r="AS112" s="8">
        <f t="shared" si="75"/>
        <v>0</v>
      </c>
      <c r="AT112" s="8">
        <f t="shared" si="76"/>
        <v>1</v>
      </c>
    </row>
    <row r="113" spans="1:48" s="2" customFormat="1" x14ac:dyDescent="0.2">
      <c r="A113" s="2" t="s">
        <v>111</v>
      </c>
      <c r="B113" s="8">
        <f t="shared" si="0"/>
        <v>4507729</v>
      </c>
      <c r="C113" s="39">
        <v>79006</v>
      </c>
      <c r="D113" s="4">
        <v>119276</v>
      </c>
      <c r="E113" s="4">
        <v>131263</v>
      </c>
      <c r="F113" s="4">
        <v>97307</v>
      </c>
      <c r="G113" s="4">
        <v>150333</v>
      </c>
      <c r="H113" s="4">
        <v>57639</v>
      </c>
      <c r="I113" s="4">
        <v>48928</v>
      </c>
      <c r="J113" s="4">
        <v>61217</v>
      </c>
      <c r="K113" s="4">
        <v>157160</v>
      </c>
      <c r="L113" s="4">
        <v>77878</v>
      </c>
      <c r="M113" s="4">
        <v>40670</v>
      </c>
      <c r="N113" s="4">
        <v>50895</v>
      </c>
      <c r="O113" s="4">
        <v>196237</v>
      </c>
      <c r="P113" s="4">
        <v>169065</v>
      </c>
      <c r="Q113" s="4">
        <v>45355</v>
      </c>
      <c r="R113" s="4">
        <v>72894</v>
      </c>
      <c r="S113" s="4">
        <v>116328</v>
      </c>
      <c r="T113" s="4">
        <v>103021</v>
      </c>
      <c r="U113" s="4">
        <v>31421</v>
      </c>
      <c r="V113" s="4">
        <v>68910</v>
      </c>
      <c r="W113" s="4">
        <v>59700</v>
      </c>
      <c r="X113" s="4">
        <v>106877</v>
      </c>
      <c r="Y113" s="4">
        <v>40566</v>
      </c>
      <c r="Z113" s="4">
        <v>138023</v>
      </c>
      <c r="AA113" s="4">
        <v>108343</v>
      </c>
      <c r="AB113" s="4">
        <v>91559</v>
      </c>
      <c r="AC113" s="4">
        <v>40856</v>
      </c>
      <c r="AD113" s="4">
        <v>824356</v>
      </c>
      <c r="AE113" s="4">
        <v>118991</v>
      </c>
      <c r="AF113" s="4">
        <v>73852</v>
      </c>
      <c r="AG113" s="4">
        <v>62449</v>
      </c>
      <c r="AH113" s="4">
        <v>162331</v>
      </c>
      <c r="AI113" s="4">
        <v>43715</v>
      </c>
      <c r="AJ113" s="4">
        <v>75327</v>
      </c>
      <c r="AK113" s="4">
        <v>119662</v>
      </c>
      <c r="AL113" s="39">
        <v>91710</v>
      </c>
      <c r="AM113" s="4">
        <v>52087</v>
      </c>
      <c r="AN113" s="39">
        <v>209160</v>
      </c>
      <c r="AO113" s="4">
        <v>42045</v>
      </c>
      <c r="AP113" s="4">
        <v>71246</v>
      </c>
      <c r="AQ113" s="4">
        <v>49978</v>
      </c>
      <c r="AR113" s="4">
        <v>50093</v>
      </c>
      <c r="AS113" s="8">
        <f t="shared" si="75"/>
        <v>107326.88095238095</v>
      </c>
      <c r="AT113" s="8">
        <f t="shared" si="76"/>
        <v>122006.60386948721</v>
      </c>
      <c r="AU113" s="3" t="s">
        <v>111</v>
      </c>
      <c r="AV113" s="3"/>
    </row>
    <row r="114" spans="1:48" s="16" customFormat="1" x14ac:dyDescent="0.2">
      <c r="A114" s="16" t="s">
        <v>176</v>
      </c>
      <c r="B114" s="17"/>
      <c r="C114" s="88">
        <f t="shared" ref="C114:AR114" si="91">C113/C2</f>
        <v>0.23522441384443618</v>
      </c>
      <c r="D114" s="88">
        <f t="shared" si="91"/>
        <v>0.27968925500458425</v>
      </c>
      <c r="E114" s="88">
        <f t="shared" si="91"/>
        <v>0.21867836389807016</v>
      </c>
      <c r="F114" s="88">
        <f t="shared" si="91"/>
        <v>0.16106217247806037</v>
      </c>
      <c r="G114" s="88">
        <f t="shared" si="91"/>
        <v>0.26284060808979726</v>
      </c>
      <c r="H114" s="88">
        <f t="shared" si="91"/>
        <v>0.2035203559196356</v>
      </c>
      <c r="I114" s="88">
        <f t="shared" si="91"/>
        <v>0.12254701835149615</v>
      </c>
      <c r="J114" s="88">
        <f t="shared" si="91"/>
        <v>0.19864298323036186</v>
      </c>
      <c r="K114" s="88">
        <f t="shared" si="91"/>
        <v>0.28523462526203075</v>
      </c>
      <c r="L114" s="88">
        <f t="shared" si="91"/>
        <v>0.17843918980845019</v>
      </c>
      <c r="M114" s="88">
        <f t="shared" si="91"/>
        <v>0.13616397262658864</v>
      </c>
      <c r="N114" s="88">
        <f t="shared" si="91"/>
        <v>0.17786561264822134</v>
      </c>
      <c r="O114" s="88">
        <f t="shared" si="91"/>
        <v>0.28007250255114785</v>
      </c>
      <c r="P114" s="88">
        <f t="shared" si="91"/>
        <v>0.24741014342807888</v>
      </c>
      <c r="Q114" s="88">
        <f t="shared" si="91"/>
        <v>0.21847723462879826</v>
      </c>
      <c r="R114" s="88">
        <f t="shared" si="91"/>
        <v>0.14306097175637988</v>
      </c>
      <c r="S114" s="88">
        <f t="shared" si="91"/>
        <v>0.17994756015499919</v>
      </c>
      <c r="T114" s="88">
        <f t="shared" si="91"/>
        <v>0.19638983251171427</v>
      </c>
      <c r="U114" s="88">
        <f t="shared" si="91"/>
        <v>0.11358411174412215</v>
      </c>
      <c r="V114" s="88">
        <f t="shared" si="91"/>
        <v>0.20792599029618364</v>
      </c>
      <c r="W114" s="88">
        <f t="shared" si="91"/>
        <v>0.19311763678357238</v>
      </c>
      <c r="X114" s="88">
        <f t="shared" si="91"/>
        <v>0.26483940191399419</v>
      </c>
      <c r="Y114" s="88">
        <f t="shared" si="91"/>
        <v>0.15185352943598651</v>
      </c>
      <c r="Z114" s="88">
        <f t="shared" si="91"/>
        <v>0.17546872854680165</v>
      </c>
      <c r="AA114" s="88">
        <f t="shared" si="91"/>
        <v>0.25149373952525311</v>
      </c>
      <c r="AB114" s="88">
        <f t="shared" si="91"/>
        <v>0.19452039660839066</v>
      </c>
      <c r="AC114" s="88">
        <f t="shared" si="91"/>
        <v>0.15950651987194503</v>
      </c>
      <c r="AD114" s="88">
        <f t="shared" si="91"/>
        <v>0.4447799236215349</v>
      </c>
      <c r="AE114" s="88">
        <f t="shared" si="91"/>
        <v>0.21776671577464016</v>
      </c>
      <c r="AF114" s="88">
        <f t="shared" si="91"/>
        <v>0.16076730841235426</v>
      </c>
      <c r="AG114" s="88">
        <f t="shared" si="91"/>
        <v>0.14923386480079529</v>
      </c>
      <c r="AH114" s="88">
        <f t="shared" si="91"/>
        <v>0.21714633510129555</v>
      </c>
      <c r="AI114" s="88">
        <f t="shared" si="91"/>
        <v>0.19958999926948645</v>
      </c>
      <c r="AJ114" s="88">
        <f t="shared" si="91"/>
        <v>0.22155130324296024</v>
      </c>
      <c r="AK114" s="88">
        <f t="shared" si="91"/>
        <v>0.29905182711964373</v>
      </c>
      <c r="AL114" s="88">
        <f t="shared" si="91"/>
        <v>0.14533381931128472</v>
      </c>
      <c r="AM114" s="88">
        <f t="shared" si="91"/>
        <v>0.14409412441663277</v>
      </c>
      <c r="AN114" s="88">
        <f t="shared" si="91"/>
        <v>0.30069048402887294</v>
      </c>
      <c r="AO114" s="88">
        <f t="shared" si="91"/>
        <v>0.2041366251547593</v>
      </c>
      <c r="AP114" s="88">
        <f t="shared" si="91"/>
        <v>0.19611275809199788</v>
      </c>
      <c r="AQ114" s="88">
        <f t="shared" si="91"/>
        <v>0.12841773664317302</v>
      </c>
      <c r="AR114" s="88">
        <f t="shared" si="91"/>
        <v>0.15004283258151668</v>
      </c>
      <c r="AS114" s="8">
        <f t="shared" si="75"/>
        <v>0</v>
      </c>
      <c r="AT114" s="8">
        <f t="shared" si="76"/>
        <v>6.2684646412031669E-2</v>
      </c>
    </row>
    <row r="115" spans="1:48" s="18" customFormat="1" x14ac:dyDescent="0.2">
      <c r="A115" s="18" t="s">
        <v>21</v>
      </c>
      <c r="B115" s="44">
        <f t="shared" si="0"/>
        <v>-3.0808688933348094E-14</v>
      </c>
      <c r="C115" s="96">
        <f>(C117+C119-C122-C125)/4</f>
        <v>-0.25186750132669156</v>
      </c>
      <c r="D115" s="96">
        <f t="shared" ref="D115:AR115" si="92">(D117+D119-D122-D125)/4</f>
        <v>7.8012090117744681E-2</v>
      </c>
      <c r="E115" s="96">
        <f t="shared" si="92"/>
        <v>0.30623091846729467</v>
      </c>
      <c r="F115" s="96">
        <f t="shared" si="92"/>
        <v>-6.5923966881894253E-2</v>
      </c>
      <c r="G115" s="96">
        <f t="shared" si="92"/>
        <v>-0.3921509468315878</v>
      </c>
      <c r="H115" s="96">
        <f t="shared" si="92"/>
        <v>-2.7076807346756659E-2</v>
      </c>
      <c r="I115" s="96">
        <f t="shared" si="92"/>
        <v>-1.8229920734096905E-2</v>
      </c>
      <c r="J115" s="96">
        <f t="shared" si="92"/>
        <v>-0.44295320686676348</v>
      </c>
      <c r="K115" s="96">
        <f t="shared" si="92"/>
        <v>0.59555926402273485</v>
      </c>
      <c r="L115" s="96">
        <f t="shared" si="92"/>
        <v>-0.94492586178513005</v>
      </c>
      <c r="M115" s="96">
        <f t="shared" si="92"/>
        <v>-0.35742993560535791</v>
      </c>
      <c r="N115" s="96">
        <f t="shared" si="92"/>
        <v>-0.21007487120903548</v>
      </c>
      <c r="O115" s="96">
        <f t="shared" si="92"/>
        <v>0.93962367474927933</v>
      </c>
      <c r="P115" s="96">
        <f t="shared" si="92"/>
        <v>0.74634557590348427</v>
      </c>
      <c r="Q115" s="96">
        <f t="shared" si="92"/>
        <v>-9.7059794575010683E-2</v>
      </c>
      <c r="R115" s="96">
        <f t="shared" si="92"/>
        <v>-5.852048094463215E-2</v>
      </c>
      <c r="S115" s="96">
        <f t="shared" si="92"/>
        <v>-0.388950199776669</v>
      </c>
      <c r="T115" s="96">
        <f t="shared" si="92"/>
        <v>7.5402823067792613E-2</v>
      </c>
      <c r="U115" s="96">
        <f t="shared" si="92"/>
        <v>-0.29490490120052315</v>
      </c>
      <c r="V115" s="96">
        <f t="shared" si="92"/>
        <v>0.48347712521238684</v>
      </c>
      <c r="W115" s="96">
        <f t="shared" si="92"/>
        <v>-0.26641697196097353</v>
      </c>
      <c r="X115" s="96">
        <f t="shared" si="92"/>
        <v>-3.6152141345359712E-2</v>
      </c>
      <c r="Y115" s="96">
        <f t="shared" si="92"/>
        <v>-0.20968418692507881</v>
      </c>
      <c r="Z115" s="96">
        <f t="shared" si="92"/>
        <v>0.77568889720848633</v>
      </c>
      <c r="AA115" s="96">
        <f t="shared" si="92"/>
        <v>1.5419476474546179</v>
      </c>
      <c r="AB115" s="96">
        <f t="shared" si="92"/>
        <v>-0.13753070361380779</v>
      </c>
      <c r="AC115" s="96">
        <f t="shared" si="92"/>
        <v>-0.52464877174764268</v>
      </c>
      <c r="AD115" s="96">
        <f t="shared" si="92"/>
        <v>1.9748329354884924</v>
      </c>
      <c r="AE115" s="96">
        <f t="shared" si="92"/>
        <v>-0.14170795819898416</v>
      </c>
      <c r="AF115" s="96">
        <f t="shared" si="92"/>
        <v>-0.41007738678839245</v>
      </c>
      <c r="AG115" s="96">
        <f t="shared" si="92"/>
        <v>-0.25457865580166056</v>
      </c>
      <c r="AH115" s="96">
        <f t="shared" si="92"/>
        <v>0.44251995217300805</v>
      </c>
      <c r="AI115" s="96">
        <f t="shared" si="92"/>
        <v>-0.49425058517942999</v>
      </c>
      <c r="AJ115" s="96">
        <f t="shared" si="92"/>
        <v>-0.30038816333201185</v>
      </c>
      <c r="AK115" s="96">
        <f t="shared" si="92"/>
        <v>0.34078002679556957</v>
      </c>
      <c r="AL115" s="96">
        <f t="shared" si="92"/>
        <v>-0.10087322720994554</v>
      </c>
      <c r="AM115" s="96">
        <f t="shared" si="92"/>
        <v>-1.270874439520739</v>
      </c>
      <c r="AN115" s="96">
        <f t="shared" si="92"/>
        <v>1.0728387082772892</v>
      </c>
      <c r="AO115" s="96">
        <f t="shared" si="92"/>
        <v>0.11639259475306267</v>
      </c>
      <c r="AP115" s="96">
        <f t="shared" si="92"/>
        <v>-0.58092721661147917</v>
      </c>
      <c r="AQ115" s="96">
        <f t="shared" si="92"/>
        <v>-0.7762338938697666</v>
      </c>
      <c r="AR115" s="96">
        <f t="shared" si="92"/>
        <v>-0.43523953650185393</v>
      </c>
      <c r="AS115" s="44">
        <f t="shared" si="75"/>
        <v>-7.335402126987641E-16</v>
      </c>
      <c r="AT115" s="44">
        <f t="shared" si="76"/>
        <v>0.62424801467385738</v>
      </c>
    </row>
    <row r="116" spans="1:48" s="2" customFormat="1" x14ac:dyDescent="0.2">
      <c r="A116" s="12" t="s">
        <v>22</v>
      </c>
      <c r="B116" s="8">
        <f t="shared" ref="B116:B124" si="93">SUM(C116:AR116)</f>
        <v>62723</v>
      </c>
      <c r="C116" s="39">
        <v>1433</v>
      </c>
      <c r="D116" s="4">
        <v>1492</v>
      </c>
      <c r="E116" s="4">
        <v>1785</v>
      </c>
      <c r="F116" s="4">
        <v>1455</v>
      </c>
      <c r="G116" s="4">
        <v>1299</v>
      </c>
      <c r="H116" s="4">
        <v>1273</v>
      </c>
      <c r="I116" s="4">
        <v>1347</v>
      </c>
      <c r="J116" s="4">
        <v>1348</v>
      </c>
      <c r="K116" s="4">
        <v>1604</v>
      </c>
      <c r="L116" s="4">
        <v>1326</v>
      </c>
      <c r="M116" s="4">
        <v>1365</v>
      </c>
      <c r="N116" s="4">
        <v>1326</v>
      </c>
      <c r="O116" s="4">
        <v>1857</v>
      </c>
      <c r="P116" s="4">
        <v>1571</v>
      </c>
      <c r="Q116" s="4">
        <v>1267</v>
      </c>
      <c r="R116" s="4">
        <v>1488</v>
      </c>
      <c r="S116" s="4">
        <v>1541</v>
      </c>
      <c r="T116" s="4">
        <v>1576</v>
      </c>
      <c r="U116" s="4">
        <v>1413</v>
      </c>
      <c r="V116" s="4">
        <v>1761</v>
      </c>
      <c r="W116" s="4">
        <v>1251</v>
      </c>
      <c r="X116" s="4">
        <v>1393</v>
      </c>
      <c r="Y116" s="4">
        <v>1362</v>
      </c>
      <c r="Z116" s="4">
        <v>1649</v>
      </c>
      <c r="AA116" s="4">
        <v>2087</v>
      </c>
      <c r="AB116" s="4">
        <v>1292</v>
      </c>
      <c r="AC116" s="4">
        <v>1475</v>
      </c>
      <c r="AD116" s="4">
        <v>2441</v>
      </c>
      <c r="AE116" s="4">
        <v>1509</v>
      </c>
      <c r="AF116" s="4">
        <v>1274</v>
      </c>
      <c r="AG116" s="4">
        <v>1558</v>
      </c>
      <c r="AH116" s="4">
        <v>1687</v>
      </c>
      <c r="AI116" s="4">
        <v>1327</v>
      </c>
      <c r="AJ116" s="4">
        <v>1344</v>
      </c>
      <c r="AK116" s="4">
        <v>1616</v>
      </c>
      <c r="AL116" s="39">
        <v>1352</v>
      </c>
      <c r="AM116" s="4">
        <v>1320</v>
      </c>
      <c r="AN116" s="39">
        <v>1836</v>
      </c>
      <c r="AO116" s="4">
        <v>1482</v>
      </c>
      <c r="AP116" s="4">
        <v>1337</v>
      </c>
      <c r="AQ116" s="4">
        <v>1304</v>
      </c>
      <c r="AR116" s="4">
        <v>1300</v>
      </c>
      <c r="AS116" s="8">
        <f t="shared" si="75"/>
        <v>1493.4047619047619</v>
      </c>
      <c r="AT116" s="8">
        <f t="shared" si="76"/>
        <v>242.06611267089883</v>
      </c>
      <c r="AU116" s="3" t="s">
        <v>112</v>
      </c>
    </row>
    <row r="117" spans="1:48" s="16" customFormat="1" x14ac:dyDescent="0.2">
      <c r="A117" s="16" t="s">
        <v>173</v>
      </c>
      <c r="B117" s="17"/>
      <c r="C117" s="43">
        <f>(C116-AS116)/AT116</f>
        <v>-0.2495382820762081</v>
      </c>
      <c r="D117" s="97">
        <f>(D116-AS116)/AT116</f>
        <v>-5.803215862237485E-3</v>
      </c>
      <c r="E117" s="97">
        <f>(E116-AS116)/AT116</f>
        <v>1.2046099095732437</v>
      </c>
      <c r="F117" s="97">
        <f>(F116-AS116)/AT116</f>
        <v>-0.15865402009811735</v>
      </c>
      <c r="G117" s="97">
        <f>(G116-AS116)/AT116</f>
        <v>-0.8031060595791244</v>
      </c>
      <c r="H117" s="97">
        <f>(H116-AS116)/AT116</f>
        <v>-0.91051473282595896</v>
      </c>
      <c r="I117" s="97">
        <f>(I116-AS116)/AT116</f>
        <v>-0.60481312435419921</v>
      </c>
      <c r="J117" s="97">
        <f>(J116-AS116)/AT116</f>
        <v>-0.60068202153701322</v>
      </c>
      <c r="K117" s="97">
        <f>(K116-AS116)/AT116</f>
        <v>0.45688029966258809</v>
      </c>
      <c r="L117" s="97">
        <f>(L116-AS116)/AT116</f>
        <v>-0.69156628351510396</v>
      </c>
      <c r="M117" s="97">
        <f>(M116-AS116)/AT116</f>
        <v>-0.53045327364485217</v>
      </c>
      <c r="N117" s="97">
        <f>(N116-AS116)/AT116</f>
        <v>-0.69156628351510396</v>
      </c>
      <c r="O117" s="97">
        <f>(O116-AS116)/AT116</f>
        <v>1.5020493124106316</v>
      </c>
      <c r="P117" s="97">
        <f>(P116-AS116)/AT116</f>
        <v>0.32055390669545197</v>
      </c>
      <c r="Q117" s="97">
        <f>(Q116-AS116)/AT116</f>
        <v>-0.93530134972907464</v>
      </c>
      <c r="R117" s="97">
        <f>(R116-AS116)/AT116</f>
        <v>-2.2327627130981256E-2</v>
      </c>
      <c r="S117" s="97">
        <f>(S116-AS116)/AT116</f>
        <v>0.1966208221798737</v>
      </c>
      <c r="T117" s="97">
        <f>(T116-AS116)/AT116</f>
        <v>0.34120942078138172</v>
      </c>
      <c r="U117" s="97">
        <f>(U116-AS116)/AT116</f>
        <v>-0.33216033841992698</v>
      </c>
      <c r="V117" s="97">
        <f>(V116-AS116)/AT116</f>
        <v>1.1054634419607812</v>
      </c>
      <c r="W117" s="97">
        <f>(W116-AS116)/AT116</f>
        <v>-1.0013989948040496</v>
      </c>
      <c r="X117" s="97">
        <f>(X116-AS116)/AT116</f>
        <v>-0.41478239476364581</v>
      </c>
      <c r="Y117" s="97">
        <f>(Y116-AS116)/AT116</f>
        <v>-0.54284658209641001</v>
      </c>
      <c r="Z117" s="97">
        <f>(Z116-AS116)/AT116</f>
        <v>0.6427799264359555</v>
      </c>
      <c r="AA117" s="97">
        <f>(AA116-AS116)/AT116</f>
        <v>2.4522029603633984</v>
      </c>
      <c r="AB117" s="97">
        <f>(AB116-AS116)/AT116</f>
        <v>-0.83202377929942606</v>
      </c>
      <c r="AC117" s="97">
        <f>(AC116-AS116)/AT116</f>
        <v>-7.603196375439851E-2</v>
      </c>
      <c r="AD117" s="97">
        <f>(AD116-AS116)/AT116</f>
        <v>3.9146133576472222</v>
      </c>
      <c r="AE117" s="97">
        <f>(AE116-AS116)/AT116</f>
        <v>6.4425532029923543E-2</v>
      </c>
      <c r="AF117" s="97">
        <f>(AF116-AS116)/AT116</f>
        <v>-0.90638363000877298</v>
      </c>
      <c r="AG117" s="97">
        <f>(AG116-AS116)/AT116</f>
        <v>0.26684957007203475</v>
      </c>
      <c r="AH117" s="97">
        <f>(AH116-AS116)/AT116</f>
        <v>0.7997618334890213</v>
      </c>
      <c r="AI117" s="97">
        <f>(AI116-AS116)/AT116</f>
        <v>-0.68743518069791809</v>
      </c>
      <c r="AJ117" s="97">
        <f>(AJ116-AS116)/AT116</f>
        <v>-0.61720643280575704</v>
      </c>
      <c r="AK117" s="97">
        <f>(AK116-AS116)/AT116</f>
        <v>0.50645353346881938</v>
      </c>
      <c r="AL117" s="43">
        <f>(AL116-AS116)/AT116</f>
        <v>-0.58415761026826951</v>
      </c>
      <c r="AM117" s="97">
        <f>(AM116-AS116)/AT116</f>
        <v>-0.71635290041821964</v>
      </c>
      <c r="AN117" s="43">
        <f>(AN116-AS116)/AT116</f>
        <v>1.4152961532497268</v>
      </c>
      <c r="AO117" s="97">
        <f>(AO116-AS116)/AT116</f>
        <v>-4.7114244034096912E-2</v>
      </c>
      <c r="AP117" s="97">
        <f>(AP116-AS116)/AT116</f>
        <v>-0.64612415252605859</v>
      </c>
      <c r="AQ117" s="97">
        <f>(AQ116-AS116)/AT116</f>
        <v>-0.7824505454931947</v>
      </c>
      <c r="AR117" s="97">
        <f>(AR116-AS116)/AT116</f>
        <v>-0.79897495676193853</v>
      </c>
      <c r="AS117" s="8">
        <f t="shared" si="75"/>
        <v>0</v>
      </c>
      <c r="AT117" s="8">
        <f t="shared" si="76"/>
        <v>1.0000000000000016</v>
      </c>
    </row>
    <row r="118" spans="1:48" s="2" customFormat="1" x14ac:dyDescent="0.2">
      <c r="A118" s="12" t="s">
        <v>23</v>
      </c>
      <c r="B118" s="8">
        <f t="shared" si="93"/>
        <v>33982</v>
      </c>
      <c r="C118" s="39">
        <v>836</v>
      </c>
      <c r="D118" s="4">
        <v>777</v>
      </c>
      <c r="E118" s="4">
        <v>849</v>
      </c>
      <c r="F118" s="4">
        <v>838</v>
      </c>
      <c r="G118" s="4">
        <v>797</v>
      </c>
      <c r="H118" s="4">
        <v>710</v>
      </c>
      <c r="I118" s="4">
        <v>685</v>
      </c>
      <c r="J118" s="4">
        <v>795</v>
      </c>
      <c r="K118" s="4">
        <v>1013</v>
      </c>
      <c r="L118" s="4">
        <v>750</v>
      </c>
      <c r="M118" s="4">
        <v>712</v>
      </c>
      <c r="N118" s="4">
        <v>842</v>
      </c>
      <c r="O118" s="4">
        <v>900</v>
      </c>
      <c r="P118" s="4">
        <v>869</v>
      </c>
      <c r="Q118" s="4">
        <v>803</v>
      </c>
      <c r="R118" s="4">
        <v>803</v>
      </c>
      <c r="S118" s="4">
        <v>794</v>
      </c>
      <c r="T118" s="4">
        <v>915</v>
      </c>
      <c r="U118" s="4">
        <v>677</v>
      </c>
      <c r="V118" s="4">
        <v>879</v>
      </c>
      <c r="W118" s="4">
        <v>805</v>
      </c>
      <c r="X118" s="4">
        <v>1039</v>
      </c>
      <c r="Y118" s="4">
        <v>731</v>
      </c>
      <c r="Z118" s="4">
        <v>828</v>
      </c>
      <c r="AA118" s="4">
        <v>779</v>
      </c>
      <c r="AB118" s="4">
        <v>822</v>
      </c>
      <c r="AC118" s="4">
        <v>809</v>
      </c>
      <c r="AD118" s="4">
        <v>1068</v>
      </c>
      <c r="AE118" s="4">
        <v>803</v>
      </c>
      <c r="AF118" s="4">
        <v>801</v>
      </c>
      <c r="AG118" s="4">
        <v>727</v>
      </c>
      <c r="AH118" s="4">
        <v>905</v>
      </c>
      <c r="AI118" s="4">
        <v>766</v>
      </c>
      <c r="AJ118" s="4">
        <v>719</v>
      </c>
      <c r="AK118" s="4">
        <v>869</v>
      </c>
      <c r="AL118" s="39">
        <v>743</v>
      </c>
      <c r="AM118" s="4">
        <v>730</v>
      </c>
      <c r="AN118" s="39">
        <v>848</v>
      </c>
      <c r="AO118" s="4">
        <v>750</v>
      </c>
      <c r="AP118" s="4">
        <v>784</v>
      </c>
      <c r="AQ118" s="4">
        <v>708</v>
      </c>
      <c r="AR118" s="4">
        <v>704</v>
      </c>
      <c r="AS118" s="8">
        <f t="shared" si="75"/>
        <v>809.09523809523807</v>
      </c>
      <c r="AT118" s="8">
        <f t="shared" si="76"/>
        <v>89.114015629693483</v>
      </c>
      <c r="AU118" s="3" t="s">
        <v>114</v>
      </c>
    </row>
    <row r="119" spans="1:48" s="16" customFormat="1" x14ac:dyDescent="0.2">
      <c r="A119" s="16" t="s">
        <v>173</v>
      </c>
      <c r="B119" s="17"/>
      <c r="C119" s="43">
        <f>(C118-AS118)/AT118</f>
        <v>0.30191392133604011</v>
      </c>
      <c r="D119" s="97">
        <f>(D118-AS118)/AT118</f>
        <v>-0.36015926191237296</v>
      </c>
      <c r="E119" s="97">
        <f>(E118-AS118)/AT118</f>
        <v>0.4477944532382328</v>
      </c>
      <c r="F119" s="97">
        <f>(F118-AS118)/AT118</f>
        <v>0.32435708009022357</v>
      </c>
      <c r="G119" s="97">
        <f>(G118-AS118)/AT118</f>
        <v>-0.13572767437053804</v>
      </c>
      <c r="H119" s="97">
        <f>(H118-AS118)/AT118</f>
        <v>-1.1120050801775201</v>
      </c>
      <c r="I119" s="97">
        <f>(I118-AS118)/AT118</f>
        <v>-1.3925445646048138</v>
      </c>
      <c r="J119" s="97">
        <f>(J118-AS118)/AT118</f>
        <v>-0.15817083312472152</v>
      </c>
      <c r="K119" s="97">
        <f>(K118-AS118)/AT118</f>
        <v>2.2881334710812795</v>
      </c>
      <c r="L119" s="97">
        <f>(L118-AS118)/AT118</f>
        <v>-0.66314190509385018</v>
      </c>
      <c r="M119" s="97">
        <f>(M118-AS118)/AT118</f>
        <v>-1.0895619214233365</v>
      </c>
      <c r="N119" s="97">
        <f>(N118-AS118)/AT118</f>
        <v>0.36924339759859059</v>
      </c>
      <c r="O119" s="97">
        <f>(O118-AS118)/AT118</f>
        <v>1.0200950014699119</v>
      </c>
      <c r="P119" s="97">
        <f>(P118-AS118)/AT118</f>
        <v>0.67222604078006776</v>
      </c>
      <c r="Q119" s="97">
        <f>(Q118-AS118)/AT118</f>
        <v>-6.8398198107987543E-2</v>
      </c>
      <c r="R119" s="97">
        <f>(R118-AS118)/AT118</f>
        <v>-6.8398198107987543E-2</v>
      </c>
      <c r="S119" s="97">
        <f>(S118-AS118)/AT118</f>
        <v>-0.16939241250181328</v>
      </c>
      <c r="T119" s="97">
        <f>(T118-AS118)/AT118</f>
        <v>1.188418692126288</v>
      </c>
      <c r="U119" s="97">
        <f>(U118-AS118)/AT118</f>
        <v>-1.4823171996215476</v>
      </c>
      <c r="V119" s="97">
        <f>(V118-AS118)/AT118</f>
        <v>0.78444183455098526</v>
      </c>
      <c r="W119" s="97">
        <f>(W118-AS118)/AT118</f>
        <v>-4.5955039353804052E-2</v>
      </c>
      <c r="X119" s="97">
        <f>(X118-AS118)/AT118</f>
        <v>2.5798945348856646</v>
      </c>
      <c r="Y119" s="97">
        <f>(Y118-AS118)/AT118</f>
        <v>-0.8763519132585933</v>
      </c>
      <c r="Z119" s="97">
        <f>(Z118-AS118)/AT118</f>
        <v>0.21214128631930612</v>
      </c>
      <c r="AA119" s="97">
        <f>(AA118-AS118)/AT118</f>
        <v>-0.33771610315818945</v>
      </c>
      <c r="AB119" s="97">
        <f>(AB118-AS118)/AT118</f>
        <v>0.14481181005675564</v>
      </c>
      <c r="AC119" s="97">
        <f>(AC118-AS118)/AT118</f>
        <v>-1.0687218454370662E-3</v>
      </c>
      <c r="AD119" s="97">
        <f>(AD118-AS118)/AT118</f>
        <v>2.9053203368213252</v>
      </c>
      <c r="AE119" s="97">
        <f>(AE118-AS118)/AT118</f>
        <v>-6.8398198107987543E-2</v>
      </c>
      <c r="AF119" s="97">
        <f>(AF118-AS118)/AT118</f>
        <v>-9.0841356862171041E-2</v>
      </c>
      <c r="AG119" s="97">
        <f>(AG118-AS118)/AT118</f>
        <v>-0.92123823076696032</v>
      </c>
      <c r="AH119" s="97">
        <f>(AH118-AS118)/AT118</f>
        <v>1.0762028983553706</v>
      </c>
      <c r="AI119" s="97">
        <f>(AI118-AS118)/AT118</f>
        <v>-0.4835966350603822</v>
      </c>
      <c r="AJ119" s="97">
        <f>(AJ118-AS118)/AT118</f>
        <v>-1.0110108657836943</v>
      </c>
      <c r="AK119" s="97">
        <f>(AK118-AS118)/AT118</f>
        <v>0.67222604078006776</v>
      </c>
      <c r="AL119" s="43">
        <f>(AL118-AS118)/AT118</f>
        <v>-0.74169296073349233</v>
      </c>
      <c r="AM119" s="97">
        <f>(AM118-AS118)/AT118</f>
        <v>-0.88757349263568508</v>
      </c>
      <c r="AN119" s="43">
        <f>(AN118-AS118)/AT118</f>
        <v>0.43657287386114108</v>
      </c>
      <c r="AO119" s="97">
        <f>(AO118-AS118)/AT118</f>
        <v>-0.66314190509385018</v>
      </c>
      <c r="AP119" s="97">
        <f>(AP118-AS118)/AT118</f>
        <v>-0.28160820627273075</v>
      </c>
      <c r="AQ119" s="97">
        <f>(AQ118-AS118)/AT118</f>
        <v>-1.1344482389317034</v>
      </c>
      <c r="AR119" s="97">
        <f>(AR118-AS118)/AT118</f>
        <v>-1.1793345564400706</v>
      </c>
      <c r="AS119" s="8">
        <f t="shared" si="75"/>
        <v>0</v>
      </c>
      <c r="AT119" s="8">
        <f t="shared" si="76"/>
        <v>0.99999999999999956</v>
      </c>
    </row>
    <row r="120" spans="1:48" x14ac:dyDescent="0.2">
      <c r="A120" s="12" t="s">
        <v>24</v>
      </c>
      <c r="B120" s="8">
        <f t="shared" si="93"/>
        <v>240617</v>
      </c>
      <c r="C120" s="39">
        <v>5443</v>
      </c>
      <c r="D120" s="4">
        <v>3533</v>
      </c>
      <c r="E120" s="4">
        <v>8052</v>
      </c>
      <c r="F120" s="4">
        <v>9706</v>
      </c>
      <c r="G120" s="4">
        <v>6282</v>
      </c>
      <c r="H120" s="4">
        <v>2713</v>
      </c>
      <c r="I120" s="4">
        <v>4263</v>
      </c>
      <c r="J120" s="4">
        <v>4350</v>
      </c>
      <c r="K120" s="4">
        <v>5871</v>
      </c>
      <c r="L120" s="4">
        <v>11114</v>
      </c>
      <c r="M120" s="4">
        <v>5131</v>
      </c>
      <c r="N120" s="4">
        <v>2486</v>
      </c>
      <c r="O120" s="4">
        <v>4129</v>
      </c>
      <c r="P120" s="4">
        <v>5243</v>
      </c>
      <c r="Q120" s="4">
        <v>2968</v>
      </c>
      <c r="R120" s="4">
        <v>8905</v>
      </c>
      <c r="S120" s="4">
        <v>14481</v>
      </c>
      <c r="T120" s="4">
        <v>10715</v>
      </c>
      <c r="U120" s="4">
        <v>4120</v>
      </c>
      <c r="V120" s="4">
        <v>4577</v>
      </c>
      <c r="W120" s="4">
        <v>3944</v>
      </c>
      <c r="X120" s="4">
        <v>4219</v>
      </c>
      <c r="Y120" s="4">
        <v>3804</v>
      </c>
      <c r="Z120" s="4">
        <v>8250</v>
      </c>
      <c r="AA120" s="4">
        <v>1686</v>
      </c>
      <c r="AB120" s="4">
        <v>5414</v>
      </c>
      <c r="AC120" s="4">
        <v>6964</v>
      </c>
      <c r="AD120" s="4">
        <v>348</v>
      </c>
      <c r="AE120" s="4">
        <v>7666</v>
      </c>
      <c r="AF120" s="4">
        <v>6125</v>
      </c>
      <c r="AG120" s="4">
        <v>7644</v>
      </c>
      <c r="AH120" s="4">
        <v>5826</v>
      </c>
      <c r="AI120" s="4">
        <v>2870</v>
      </c>
      <c r="AJ120" s="4">
        <v>4359</v>
      </c>
      <c r="AK120" s="4">
        <v>4539</v>
      </c>
      <c r="AL120" s="39">
        <v>6989</v>
      </c>
      <c r="AM120" s="4">
        <v>10547</v>
      </c>
      <c r="AN120" s="39">
        <v>1886</v>
      </c>
      <c r="AO120" s="4">
        <v>2186</v>
      </c>
      <c r="AP120" s="4">
        <v>4416</v>
      </c>
      <c r="AQ120" s="4">
        <v>10545</v>
      </c>
      <c r="AR120" s="4">
        <v>6308</v>
      </c>
      <c r="AS120" s="8">
        <f t="shared" si="75"/>
        <v>5728.9761904761908</v>
      </c>
      <c r="AT120" s="8">
        <f t="shared" si="76"/>
        <v>2980.5196427607548</v>
      </c>
      <c r="AU120" s="3" t="s">
        <v>115</v>
      </c>
    </row>
    <row r="121" spans="1:48" x14ac:dyDescent="0.2">
      <c r="A121" s="12" t="s">
        <v>204</v>
      </c>
      <c r="B121" s="8">
        <f t="shared" si="93"/>
        <v>571.32857447595291</v>
      </c>
      <c r="C121" s="98">
        <f t="shared" ref="C121:AR121" si="94">C120/(C2/1000)</f>
        <v>16.205433569036099</v>
      </c>
      <c r="D121" s="98">
        <f t="shared" si="94"/>
        <v>8.2845009719574456</v>
      </c>
      <c r="E121" s="98">
        <f t="shared" si="94"/>
        <v>13.414276575327861</v>
      </c>
      <c r="F121" s="98">
        <f t="shared" si="94"/>
        <v>16.065333902720813</v>
      </c>
      <c r="G121" s="98">
        <f t="shared" si="94"/>
        <v>10.98338155973809</v>
      </c>
      <c r="H121" s="98">
        <f t="shared" si="94"/>
        <v>9.5794640019773318</v>
      </c>
      <c r="I121" s="98">
        <f t="shared" si="94"/>
        <v>10.677279660571207</v>
      </c>
      <c r="J121" s="98">
        <f t="shared" si="94"/>
        <v>14.115310731530036</v>
      </c>
      <c r="K121" s="98">
        <f t="shared" si="94"/>
        <v>10.655462489904444</v>
      </c>
      <c r="L121" s="98">
        <f t="shared" si="94"/>
        <v>25.465126936119514</v>
      </c>
      <c r="M121" s="98">
        <f t="shared" si="94"/>
        <v>17.178690522425036</v>
      </c>
      <c r="N121" s="98">
        <f t="shared" si="94"/>
        <v>8.6879637104524665</v>
      </c>
      <c r="O121" s="98">
        <f t="shared" si="94"/>
        <v>5.8929731041225129</v>
      </c>
      <c r="P121" s="98">
        <f t="shared" si="94"/>
        <v>7.6726193002301928</v>
      </c>
      <c r="Q121" s="98">
        <f t="shared" si="94"/>
        <v>14.296999942195418</v>
      </c>
      <c r="R121" s="98">
        <f t="shared" si="94"/>
        <v>17.476856167730716</v>
      </c>
      <c r="S121" s="98">
        <f t="shared" si="94"/>
        <v>22.400631134417708</v>
      </c>
      <c r="T121" s="98">
        <f t="shared" si="94"/>
        <v>20.426098129148606</v>
      </c>
      <c r="U121" s="98">
        <f t="shared" si="94"/>
        <v>14.893432430087625</v>
      </c>
      <c r="V121" s="98">
        <f t="shared" si="94"/>
        <v>13.81043763728969</v>
      </c>
      <c r="W121" s="98">
        <f t="shared" si="94"/>
        <v>12.758056272603175</v>
      </c>
      <c r="X121" s="98">
        <f t="shared" si="94"/>
        <v>10.454610783191345</v>
      </c>
      <c r="Y121" s="98">
        <f t="shared" si="94"/>
        <v>14.239777793583116</v>
      </c>
      <c r="Z121" s="98">
        <f t="shared" si="94"/>
        <v>10.488230298653948</v>
      </c>
      <c r="AA121" s="98">
        <f t="shared" si="94"/>
        <v>3.9136671943695189</v>
      </c>
      <c r="AB121" s="98">
        <f t="shared" si="94"/>
        <v>11.502238198733352</v>
      </c>
      <c r="AC121" s="98">
        <f t="shared" si="94"/>
        <v>27.188256422269074</v>
      </c>
      <c r="AD121" s="98">
        <f t="shared" si="94"/>
        <v>0.1877628274923627</v>
      </c>
      <c r="AE121" s="98">
        <f t="shared" si="94"/>
        <v>14.029629494065867</v>
      </c>
      <c r="AF121" s="98">
        <f t="shared" si="94"/>
        <v>13.33342040873192</v>
      </c>
      <c r="AG121" s="98">
        <f t="shared" si="94"/>
        <v>18.266804312915806</v>
      </c>
      <c r="AH121" s="98">
        <f t="shared" si="94"/>
        <v>7.7933022546534412</v>
      </c>
      <c r="AI121" s="98">
        <f t="shared" si="94"/>
        <v>13.10358682153554</v>
      </c>
      <c r="AJ121" s="98">
        <f t="shared" si="94"/>
        <v>12.820663650962652</v>
      </c>
      <c r="AK121" s="98">
        <f t="shared" si="94"/>
        <v>11.343586462670379</v>
      </c>
      <c r="AL121" s="98">
        <f t="shared" si="94"/>
        <v>11.075543159596217</v>
      </c>
      <c r="AM121" s="98">
        <f t="shared" si="94"/>
        <v>29.177351934690538</v>
      </c>
      <c r="AN121" s="98">
        <f t="shared" si="94"/>
        <v>2.7113322474586647</v>
      </c>
      <c r="AO121" s="98">
        <f t="shared" si="94"/>
        <v>10.613453742140655</v>
      </c>
      <c r="AP121" s="98">
        <f t="shared" si="94"/>
        <v>12.155544728605994</v>
      </c>
      <c r="AQ121" s="98">
        <f t="shared" si="94"/>
        <v>27.095222555969816</v>
      </c>
      <c r="AR121" s="98">
        <f t="shared" si="94"/>
        <v>18.894260434076763</v>
      </c>
      <c r="AS121" s="8">
        <f t="shared" ref="AS121:AS125" si="95">B121/42</f>
        <v>13.603061297046498</v>
      </c>
      <c r="AT121" s="8">
        <f t="shared" ref="AT121:AT125" si="96">STDEV(C121:AR121)</f>
        <v>6.3034358927651875</v>
      </c>
    </row>
    <row r="122" spans="1:48" s="16" customFormat="1" x14ac:dyDescent="0.2">
      <c r="A122" s="16" t="s">
        <v>173</v>
      </c>
      <c r="B122" s="17"/>
      <c r="C122" s="33">
        <f>(C121-AS121)/AT121</f>
        <v>0.41284980386276193</v>
      </c>
      <c r="D122" s="16">
        <f>(D121-AS121)/AT121</f>
        <v>-0.84375575726778895</v>
      </c>
      <c r="E122" s="16">
        <f>(E121-AS121)/AT121</f>
        <v>-2.9949494994518131E-2</v>
      </c>
      <c r="F122" s="16">
        <f>(F121-AS121)/AT121</f>
        <v>0.39062388315877145</v>
      </c>
      <c r="G122" s="16">
        <f>(G121-AS121)/AT121</f>
        <v>-0.41559552312020231</v>
      </c>
      <c r="H122" s="16">
        <f>(H121-AS121)/AT121</f>
        <v>-0.63831811150602447</v>
      </c>
      <c r="I122" s="16">
        <f>(I121-AS121)/AT121</f>
        <v>-0.46415664190911771</v>
      </c>
      <c r="J122" s="16">
        <f>(J121-AS121)/AT121</f>
        <v>8.12651136932281E-2</v>
      </c>
      <c r="K122" s="16">
        <f>(K121-AS121)/AT121</f>
        <v>-0.4676177972278866</v>
      </c>
      <c r="L122" s="16">
        <f>(L121-AS121)/AT121</f>
        <v>1.8818412435490595</v>
      </c>
      <c r="M122" s="16">
        <f>(M121-AS121)/AT121</f>
        <v>0.56725082735948684</v>
      </c>
      <c r="N122" s="16">
        <f>(N121-AS121)/AT121</f>
        <v>-0.77974896075890432</v>
      </c>
      <c r="O122" s="16">
        <f>(O121-AS121)/AT121</f>
        <v>-1.2231564378680035</v>
      </c>
      <c r="P122" s="16">
        <f>(P121-AS121)/AT121</f>
        <v>-0.94082689150896437</v>
      </c>
      <c r="Q122" s="16">
        <f>(Q121-AS121)/AT121</f>
        <v>0.11008895100295907</v>
      </c>
      <c r="R122" s="16">
        <f>(R121-AS121)/AT121</f>
        <v>0.61455290996619694</v>
      </c>
      <c r="S122" s="16">
        <f>(S121-AS121)/AT121</f>
        <v>1.3956784818687031</v>
      </c>
      <c r="T122" s="16">
        <f>(T121-AS121)/AT121</f>
        <v>1.0824313831656949</v>
      </c>
      <c r="U122" s="16">
        <f>(U121-AS121)/AT121</f>
        <v>0.20470917052113743</v>
      </c>
      <c r="V122" s="16">
        <f>(V121-AS121)/AT121</f>
        <v>3.2898936987875056E-2</v>
      </c>
      <c r="W122" s="16">
        <f>(W121-AS121)/AT121</f>
        <v>-0.13405467094750387</v>
      </c>
      <c r="X122" s="16">
        <f>(X121-AS121)/AT121</f>
        <v>-0.4994816426179266</v>
      </c>
      <c r="Y122" s="16">
        <f>(Y121-AS121)/AT121</f>
        <v>0.10101102119042944</v>
      </c>
      <c r="Z122" s="16">
        <f>(Z121-AS121)/AT121</f>
        <v>-0.49414812038742545</v>
      </c>
      <c r="AA122" s="16">
        <f>(AA121-AS121)/AT121</f>
        <v>-1.5371607275007029</v>
      </c>
      <c r="AB122" s="16">
        <f>(AB121-AS121)/AT121</f>
        <v>-0.33328221846824529</v>
      </c>
      <c r="AC122" s="16">
        <f>(AC121-AS121)/AT121</f>
        <v>2.1552047734498383</v>
      </c>
      <c r="AD122" s="16">
        <f>(AD121-AS121)/AT121</f>
        <v>-2.1282517499625304</v>
      </c>
      <c r="AE122" s="16">
        <f>(AE121-AS121)/AT121</f>
        <v>6.7672330499778055E-2</v>
      </c>
      <c r="AF122" s="16">
        <f>(AF121-AS121)/AT121</f>
        <v>-4.2776811393300668E-2</v>
      </c>
      <c r="AG122" s="16">
        <f>(AG121-AS121)/AT121</f>
        <v>0.73987315730808834</v>
      </c>
      <c r="AH122" s="16">
        <f>(AH121-AS121)/AT121</f>
        <v>-0.9216813086115857</v>
      </c>
      <c r="AI122" s="16">
        <f>(AI121-AS121)/AT121</f>
        <v>-7.9238447730424807E-2</v>
      </c>
      <c r="AJ122" s="16">
        <f>(AJ121-AS121)/AT121</f>
        <v>-0.12412240869806385</v>
      </c>
      <c r="AK122" s="16">
        <f>(AK121-AS121)/AT121</f>
        <v>-0.35845130700376399</v>
      </c>
      <c r="AL122" s="33">
        <f>(AL121-AS121)/AT121</f>
        <v>-0.40097467166299855</v>
      </c>
      <c r="AM122" s="16">
        <f>(AM121-AS121)/AT121</f>
        <v>2.4707621212614441</v>
      </c>
      <c r="AN122" s="33">
        <f>(AN121-AS121)/AT121</f>
        <v>-1.7279035172054169</v>
      </c>
      <c r="AO122" s="16">
        <f>(AO121-AS121)/AT121</f>
        <v>-0.47428221778810925</v>
      </c>
      <c r="AP122" s="16">
        <f>(AP121-AS121)/AT121</f>
        <v>-0.22963929403992211</v>
      </c>
      <c r="AQ122" s="16">
        <f>(AQ121-AS121)/AT121</f>
        <v>2.1404455424713751</v>
      </c>
      <c r="AR122" s="16">
        <f>(AR121-AS121)/AT121</f>
        <v>0.83941507886250988</v>
      </c>
      <c r="AS122" s="8">
        <f t="shared" si="95"/>
        <v>0</v>
      </c>
      <c r="AT122" s="8">
        <f t="shared" si="96"/>
        <v>0.99999999999999967</v>
      </c>
    </row>
    <row r="123" spans="1:48" x14ac:dyDescent="0.2">
      <c r="A123" s="12" t="s">
        <v>118</v>
      </c>
      <c r="B123" s="8">
        <f t="shared" si="93"/>
        <v>4682303</v>
      </c>
      <c r="C123" s="39">
        <v>84368</v>
      </c>
      <c r="D123" s="4">
        <v>101616</v>
      </c>
      <c r="E123" s="4">
        <v>147725</v>
      </c>
      <c r="F123" s="4">
        <v>141900</v>
      </c>
      <c r="G123" s="4">
        <v>149781</v>
      </c>
      <c r="H123" s="4">
        <v>56530</v>
      </c>
      <c r="I123" s="4">
        <v>77719</v>
      </c>
      <c r="J123" s="4">
        <v>79764</v>
      </c>
      <c r="K123" s="4">
        <v>141112</v>
      </c>
      <c r="L123" s="4">
        <v>108413</v>
      </c>
      <c r="M123" s="4">
        <v>63772</v>
      </c>
      <c r="N123" s="4">
        <v>76871</v>
      </c>
      <c r="O123" s="4">
        <v>163590</v>
      </c>
      <c r="P123" s="4">
        <v>140506</v>
      </c>
      <c r="Q123" s="4">
        <v>44502</v>
      </c>
      <c r="R123" s="4">
        <v>112704</v>
      </c>
      <c r="S123" s="4">
        <v>154411</v>
      </c>
      <c r="T123" s="4">
        <v>124711</v>
      </c>
      <c r="U123" s="4">
        <v>58455</v>
      </c>
      <c r="V123" s="4">
        <v>76812</v>
      </c>
      <c r="W123" s="4">
        <v>73550</v>
      </c>
      <c r="X123" s="4">
        <v>124776</v>
      </c>
      <c r="Y123" s="4">
        <v>57582</v>
      </c>
      <c r="Z123" s="4">
        <v>146926</v>
      </c>
      <c r="AA123" s="4">
        <v>71656</v>
      </c>
      <c r="AB123" s="4">
        <v>112540</v>
      </c>
      <c r="AC123" s="4">
        <v>58975</v>
      </c>
      <c r="AD123" s="4">
        <v>485534</v>
      </c>
      <c r="AE123" s="4">
        <v>135028</v>
      </c>
      <c r="AF123" s="4">
        <v>115868</v>
      </c>
      <c r="AG123" s="4">
        <v>93630</v>
      </c>
      <c r="AH123" s="4">
        <v>195412</v>
      </c>
      <c r="AI123" s="4">
        <v>56416</v>
      </c>
      <c r="AJ123" s="4">
        <v>76743</v>
      </c>
      <c r="AK123" s="4">
        <v>95433</v>
      </c>
      <c r="AL123" s="39">
        <v>138729</v>
      </c>
      <c r="AM123" s="4">
        <v>94308</v>
      </c>
      <c r="AN123" s="39">
        <v>149375</v>
      </c>
      <c r="AO123" s="4">
        <v>44285</v>
      </c>
      <c r="AP123" s="4">
        <v>100792</v>
      </c>
      <c r="AQ123" s="4">
        <v>81060</v>
      </c>
      <c r="AR123" s="4">
        <v>68423</v>
      </c>
      <c r="AS123" s="8">
        <f t="shared" si="95"/>
        <v>111483.40476190476</v>
      </c>
      <c r="AT123" s="8">
        <f t="shared" si="96"/>
        <v>69929.315487771426</v>
      </c>
      <c r="AU123" s="3" t="s">
        <v>113</v>
      </c>
    </row>
    <row r="124" spans="1:48" x14ac:dyDescent="0.2">
      <c r="A124" s="12" t="s">
        <v>176</v>
      </c>
      <c r="B124" s="8">
        <f t="shared" si="93"/>
        <v>9.8209499356677465</v>
      </c>
      <c r="C124" s="99">
        <f t="shared" ref="C124:AR124" si="97">C123/C2</f>
        <v>0.25118868626721252</v>
      </c>
      <c r="D124" s="99">
        <f t="shared" si="97"/>
        <v>0.23827847460130985</v>
      </c>
      <c r="E124" s="99">
        <f t="shared" si="97"/>
        <v>0.2461033292461883</v>
      </c>
      <c r="F124" s="99">
        <f t="shared" si="97"/>
        <v>0.23487233472038771</v>
      </c>
      <c r="G124" s="99">
        <f t="shared" si="97"/>
        <v>0.26187549719820613</v>
      </c>
      <c r="H124" s="99">
        <f t="shared" si="97"/>
        <v>0.19960453373821546</v>
      </c>
      <c r="I124" s="99">
        <f t="shared" si="97"/>
        <v>0.19465810413791548</v>
      </c>
      <c r="J124" s="99">
        <f t="shared" si="97"/>
        <v>0.25882612533097971</v>
      </c>
      <c r="K124" s="99">
        <f t="shared" si="97"/>
        <v>0.25610860549742731</v>
      </c>
      <c r="L124" s="99">
        <f t="shared" si="97"/>
        <v>0.24840298781046649</v>
      </c>
      <c r="M124" s="99">
        <f t="shared" si="97"/>
        <v>0.21350993022726358</v>
      </c>
      <c r="N124" s="99">
        <f t="shared" si="97"/>
        <v>0.26864539758092981</v>
      </c>
      <c r="O124" s="99">
        <f t="shared" si="97"/>
        <v>0.23347819571407163</v>
      </c>
      <c r="P124" s="99">
        <f t="shared" si="97"/>
        <v>0.20561683147017806</v>
      </c>
      <c r="Q124" s="99">
        <f t="shared" si="97"/>
        <v>0.21436829225996648</v>
      </c>
      <c r="R124" s="99">
        <f t="shared" si="97"/>
        <v>0.22119164486557247</v>
      </c>
      <c r="S124" s="99">
        <f t="shared" si="97"/>
        <v>0.23885807983541005</v>
      </c>
      <c r="T124" s="99">
        <f t="shared" si="97"/>
        <v>0.23773766904192736</v>
      </c>
      <c r="U124" s="99">
        <f t="shared" si="97"/>
        <v>0.21130960987882819</v>
      </c>
      <c r="V124" s="99">
        <f t="shared" si="97"/>
        <v>0.23176913607067853</v>
      </c>
      <c r="W124" s="99">
        <f t="shared" si="97"/>
        <v>0.2379196345968467</v>
      </c>
      <c r="X124" s="99">
        <f t="shared" si="97"/>
        <v>0.30919282177849805</v>
      </c>
      <c r="Y124" s="99">
        <f t="shared" si="97"/>
        <v>0.21555070581232991</v>
      </c>
      <c r="Z124" s="99">
        <f t="shared" si="97"/>
        <v>0.18678711816485211</v>
      </c>
      <c r="AA124" s="99">
        <f t="shared" si="97"/>
        <v>0.16633317703424808</v>
      </c>
      <c r="AB124" s="99">
        <f t="shared" si="97"/>
        <v>0.23909528756657764</v>
      </c>
      <c r="AC124" s="99">
        <f t="shared" si="97"/>
        <v>0.23024517841805262</v>
      </c>
      <c r="AD124" s="99">
        <f t="shared" si="97"/>
        <v>0.26196907093010585</v>
      </c>
      <c r="AE124" s="99">
        <f t="shared" si="97"/>
        <v>0.24711620288608474</v>
      </c>
      <c r="AF124" s="99">
        <f t="shared" si="97"/>
        <v>0.2522313070888082</v>
      </c>
      <c r="AG124" s="99">
        <f t="shared" si="97"/>
        <v>0.22374684560679056</v>
      </c>
      <c r="AH124" s="99">
        <f t="shared" si="97"/>
        <v>0.26139800552460324</v>
      </c>
      <c r="AI124" s="99">
        <f t="shared" si="97"/>
        <v>0.25757907809189862</v>
      </c>
      <c r="AJ124" s="99">
        <f t="shared" si="97"/>
        <v>0.22571603362372719</v>
      </c>
      <c r="AK124" s="99">
        <f t="shared" si="97"/>
        <v>0.23850021742498839</v>
      </c>
      <c r="AL124" s="99">
        <f t="shared" si="97"/>
        <v>0.21984533223460057</v>
      </c>
      <c r="AM124" s="99">
        <f t="shared" si="97"/>
        <v>0.26089482376569595</v>
      </c>
      <c r="AN124" s="99">
        <f t="shared" si="97"/>
        <v>0.21474297691629804</v>
      </c>
      <c r="AO124" s="99">
        <f t="shared" si="97"/>
        <v>0.21501225936445512</v>
      </c>
      <c r="AP124" s="99">
        <f t="shared" si="97"/>
        <v>0.27744150006468643</v>
      </c>
      <c r="AQ124" s="99">
        <f t="shared" si="97"/>
        <v>0.2082824789366442</v>
      </c>
      <c r="AR124" s="99">
        <f t="shared" si="97"/>
        <v>0.20494641434382282</v>
      </c>
      <c r="AS124" s="8">
        <f t="shared" si="95"/>
        <v>0.23383214132542254</v>
      </c>
      <c r="AT124" s="8">
        <f t="shared" si="96"/>
        <v>2.6826362473843131E-2</v>
      </c>
    </row>
    <row r="125" spans="1:48" s="16" customFormat="1" x14ac:dyDescent="0.2">
      <c r="A125" s="16" t="s">
        <v>173</v>
      </c>
      <c r="B125" s="17"/>
      <c r="C125" s="33">
        <f>(C124-AS124)/AT124</f>
        <v>0.6469958407038362</v>
      </c>
      <c r="D125" s="16">
        <f>(D124-AS124)/AT124</f>
        <v>0.16574491902219982</v>
      </c>
      <c r="E125" s="16">
        <f>(E124-AS124)/AT124</f>
        <v>0.45743018393681589</v>
      </c>
      <c r="F125" s="16">
        <f>(F124-AS124)/AT124</f>
        <v>3.8775044360911781E-2</v>
      </c>
      <c r="G125" s="16">
        <f>(G124-AS124)/AT124</f>
        <v>1.045365576496891</v>
      </c>
      <c r="H125" s="16">
        <f>(H124-AS124)/AT124</f>
        <v>-1.2758944721104282</v>
      </c>
      <c r="I125" s="16">
        <f>(I124-AS124)/AT124</f>
        <v>-1.4602813641135077</v>
      </c>
      <c r="J125" s="16">
        <f>(J124-AS124)/AT124</f>
        <v>0.93169485911209105</v>
      </c>
      <c r="K125" s="16">
        <f>(K124-AS124)/AT124</f>
        <v>0.83039451188081459</v>
      </c>
      <c r="L125" s="16">
        <f>(L124-AS124)/AT124</f>
        <v>0.54315401498250671</v>
      </c>
      <c r="M125" s="16">
        <f>(M124-AS124)/AT124</f>
        <v>-0.7575462800062438</v>
      </c>
      <c r="N125" s="16">
        <f>(N124-AS124)/AT124</f>
        <v>1.2977255596785329</v>
      </c>
      <c r="O125" s="16">
        <f>(O124-AS124)/AT124</f>
        <v>-1.3193947248570174E-2</v>
      </c>
      <c r="P125" s="16">
        <f>(P124-AS124)/AT124</f>
        <v>-1.051775464629453</v>
      </c>
      <c r="Q125" s="16">
        <f>(Q124-AS124)/AT124</f>
        <v>-0.72554932053997856</v>
      </c>
      <c r="R125" s="16">
        <f>(R124-AS124)/AT124</f>
        <v>-0.47119681142663711</v>
      </c>
      <c r="S125" s="16">
        <f>(S124-AS124)/AT124</f>
        <v>0.18735072691603316</v>
      </c>
      <c r="T125" s="16">
        <f>(T124-AS124)/AT124</f>
        <v>0.1455854374708043</v>
      </c>
      <c r="U125" s="16">
        <f>(U124-AS124)/AT124</f>
        <v>-0.83956710376051935</v>
      </c>
      <c r="V125" s="16">
        <f>(V124-AS124)/AT124</f>
        <v>-7.6902161325656068E-2</v>
      </c>
      <c r="W125" s="16">
        <f>(W124-AS124)/AT124</f>
        <v>0.15236852463354442</v>
      </c>
      <c r="X125" s="16">
        <f>(X124-AS124)/AT124</f>
        <v>2.8092023481213841</v>
      </c>
      <c r="Y125" s="16">
        <f>(Y124-AS124)/AT124</f>
        <v>-0.68147276884511754</v>
      </c>
      <c r="Z125" s="16">
        <f>(Z124-AS124)/AT124</f>
        <v>-1.7536862556912582</v>
      </c>
      <c r="AA125" s="16">
        <f>(AA124-AS124)/AT124</f>
        <v>-2.5161430051125602</v>
      </c>
      <c r="AB125" s="16">
        <f>(AB124-AS124)/AT124</f>
        <v>0.19619306368080608</v>
      </c>
      <c r="AC125" s="16">
        <f>(AC124-AS124)/AT124</f>
        <v>-0.13371037205910316</v>
      </c>
      <c r="AD125" s="16">
        <f>(AD124-AS124)/AT124</f>
        <v>1.0488537024771076</v>
      </c>
      <c r="AE125" s="16">
        <f>(AE124-AS124)/AT124</f>
        <v>0.49518683621809456</v>
      </c>
      <c r="AF125" s="16">
        <f>(AF124-AS124)/AT124</f>
        <v>0.68586137167592665</v>
      </c>
      <c r="AG125" s="16">
        <f>(AG124-AS124)/AT124</f>
        <v>-0.37594719479637179</v>
      </c>
      <c r="AH125" s="16">
        <f>(AH124-AS124)/AT124</f>
        <v>1.0275662317639453</v>
      </c>
      <c r="AI125" s="16">
        <f>(AI124-AS124)/AT124</f>
        <v>0.88520897268984455</v>
      </c>
      <c r="AJ125" s="16">
        <f>(AJ124-AS124)/AT124</f>
        <v>-0.30254223656333989</v>
      </c>
      <c r="AK125" s="16">
        <f>(AK124-AS124)/AT124</f>
        <v>0.17401077407037296</v>
      </c>
      <c r="AL125" s="33">
        <f>(AL124-AS124)/AT124</f>
        <v>-0.52138299049898118</v>
      </c>
      <c r="AM125" s="16">
        <f>(AM124-AS124)/AT124</f>
        <v>1.0088092437676073</v>
      </c>
      <c r="AN125" s="33">
        <f>(AN124-AS124)/AT124</f>
        <v>-0.71158228879287189</v>
      </c>
      <c r="AO125" s="16">
        <f>(AO124-AS124)/AT124</f>
        <v>-0.70154431035208853</v>
      </c>
      <c r="AP125" s="16">
        <f>(AP124-AS124)/AT124</f>
        <v>1.6256158016870497</v>
      </c>
      <c r="AQ125" s="16">
        <f>(AQ124-AS124)/AT124</f>
        <v>-0.95240875141720671</v>
      </c>
      <c r="AR125" s="16">
        <f>(AR124-AS124)/AT124</f>
        <v>-1.0767664460571036</v>
      </c>
      <c r="AS125" s="8">
        <f t="shared" si="95"/>
        <v>0</v>
      </c>
      <c r="AT125" s="8">
        <f t="shared" si="96"/>
        <v>0.99999999999997979</v>
      </c>
    </row>
    <row r="127" spans="1:48" x14ac:dyDescent="0.2">
      <c r="AR127" s="9"/>
      <c r="AS127" s="9"/>
      <c r="AT127" s="9"/>
    </row>
    <row r="128" spans="1:48" x14ac:dyDescent="0.2">
      <c r="AR128" s="9"/>
      <c r="AS128" s="9"/>
      <c r="AT128" s="9"/>
      <c r="AU128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D2" sqref="D2"/>
    </sheetView>
  </sheetViews>
  <sheetFormatPr defaultColWidth="5.7109375" defaultRowHeight="12" x14ac:dyDescent="0.2"/>
  <cols>
    <col min="1" max="1" width="5.7109375" style="14"/>
    <col min="2" max="2" width="12.5703125" style="14" customWidth="1"/>
    <col min="3" max="3" width="11.28515625" style="14" customWidth="1"/>
    <col min="4" max="4" width="20.28515625" style="14" customWidth="1"/>
    <col min="5" max="5" width="18.140625" style="14" customWidth="1"/>
    <col min="6" max="15" width="12.5703125" style="14" customWidth="1"/>
    <col min="16" max="17" width="12.5703125" style="21" customWidth="1"/>
    <col min="18" max="21" width="12.5703125" style="23" customWidth="1"/>
    <col min="22" max="26" width="12.5703125" style="25" customWidth="1"/>
    <col min="27" max="16384" width="5.7109375" style="14"/>
  </cols>
  <sheetData>
    <row r="1" spans="1:26" x14ac:dyDescent="0.2">
      <c r="A1" s="14" t="s">
        <v>144</v>
      </c>
      <c r="B1" s="14" t="s">
        <v>145</v>
      </c>
      <c r="C1" s="14" t="s">
        <v>146</v>
      </c>
      <c r="D1" s="14" t="s">
        <v>147</v>
      </c>
      <c r="E1" s="14" t="s">
        <v>148</v>
      </c>
      <c r="F1" s="14" t="s">
        <v>149</v>
      </c>
      <c r="G1" s="14" t="s">
        <v>150</v>
      </c>
      <c r="H1" s="14" t="s">
        <v>151</v>
      </c>
      <c r="I1" s="14" t="s">
        <v>152</v>
      </c>
      <c r="J1" s="14" t="s">
        <v>153</v>
      </c>
      <c r="K1" s="14" t="s">
        <v>154</v>
      </c>
      <c r="L1" s="14" t="s">
        <v>155</v>
      </c>
      <c r="M1" s="14" t="s">
        <v>156</v>
      </c>
      <c r="N1" s="14" t="s">
        <v>157</v>
      </c>
      <c r="O1" s="14" t="s">
        <v>158</v>
      </c>
      <c r="P1" s="21" t="s">
        <v>159</v>
      </c>
      <c r="Q1" s="21" t="s">
        <v>160</v>
      </c>
      <c r="R1" s="23" t="s">
        <v>161</v>
      </c>
      <c r="S1" s="23" t="s">
        <v>162</v>
      </c>
      <c r="T1" s="23" t="s">
        <v>163</v>
      </c>
      <c r="U1" s="23" t="s">
        <v>164</v>
      </c>
      <c r="V1" s="25" t="s">
        <v>165</v>
      </c>
      <c r="W1" s="25" t="s">
        <v>166</v>
      </c>
      <c r="X1" s="25" t="s">
        <v>167</v>
      </c>
      <c r="Y1" s="25" t="s">
        <v>168</v>
      </c>
      <c r="Z1" s="25" t="s">
        <v>169</v>
      </c>
    </row>
    <row r="2" spans="1:26" x14ac:dyDescent="0.2">
      <c r="C2" s="53">
        <f>(F3+M3+N3)/C3</f>
        <v>0.4763769675792317</v>
      </c>
      <c r="D2" s="53">
        <f>(F4+M4+N4)/C4</f>
        <v>0.47574290003213887</v>
      </c>
    </row>
    <row r="3" spans="1:26" x14ac:dyDescent="0.2">
      <c r="B3" s="14" t="s">
        <v>45</v>
      </c>
      <c r="C3" s="15">
        <v>359864427190.40002</v>
      </c>
      <c r="D3" s="15">
        <v>87981517048.850006</v>
      </c>
      <c r="E3" s="15">
        <v>24422000495.739998</v>
      </c>
      <c r="F3" s="15">
        <v>58714110955.529999</v>
      </c>
      <c r="G3" s="15">
        <v>15376183182.66</v>
      </c>
      <c r="H3" s="15">
        <v>80210318424.73999</v>
      </c>
      <c r="I3" s="15">
        <v>3756639433.6599998</v>
      </c>
      <c r="J3" s="15">
        <v>18331170033.09</v>
      </c>
      <c r="K3" s="15">
        <v>8812695277.6000004</v>
      </c>
      <c r="L3" s="15">
        <v>32707649615.459999</v>
      </c>
      <c r="M3" s="15">
        <v>26921441200.330002</v>
      </c>
      <c r="N3" s="15">
        <v>85795572408.73999</v>
      </c>
      <c r="O3" s="15">
        <v>313320844425.72998</v>
      </c>
      <c r="P3" s="22">
        <v>39170367109.979996</v>
      </c>
      <c r="Q3" s="22">
        <v>14686316987.130001</v>
      </c>
      <c r="R3" s="24">
        <v>82760549483.040009</v>
      </c>
      <c r="S3" s="24">
        <v>8105293745.4899998</v>
      </c>
      <c r="T3" s="24">
        <v>30413595028.739998</v>
      </c>
      <c r="U3" s="24">
        <v>48008188215.82</v>
      </c>
      <c r="V3" s="26">
        <v>34468724014.360001</v>
      </c>
      <c r="W3" s="26">
        <v>23381205180.139999</v>
      </c>
      <c r="X3" s="26">
        <v>25099485542.510002</v>
      </c>
      <c r="Y3" s="26">
        <v>35211498918.520004</v>
      </c>
      <c r="Z3" s="26">
        <v>2752643677</v>
      </c>
    </row>
    <row r="4" spans="1:26" x14ac:dyDescent="0.2">
      <c r="A4" s="14">
        <v>1</v>
      </c>
      <c r="B4" s="14" t="s">
        <v>46</v>
      </c>
      <c r="C4" s="15">
        <v>6031362372</v>
      </c>
      <c r="D4" s="15">
        <v>1061331816</v>
      </c>
      <c r="E4" s="15">
        <v>382397671</v>
      </c>
      <c r="F4" s="15">
        <v>827973429</v>
      </c>
      <c r="G4" s="15">
        <v>363368743</v>
      </c>
      <c r="H4" s="15">
        <v>1506987133</v>
      </c>
      <c r="I4" s="15">
        <v>101682777</v>
      </c>
      <c r="J4" s="15">
        <v>305208015</v>
      </c>
      <c r="K4" s="15">
        <v>164569323</v>
      </c>
      <c r="L4" s="15">
        <v>687699472</v>
      </c>
      <c r="M4" s="15">
        <v>614632261</v>
      </c>
      <c r="N4" s="15">
        <v>1426772136</v>
      </c>
      <c r="O4" s="15">
        <v>5266518590</v>
      </c>
      <c r="P4" s="22">
        <v>677481568</v>
      </c>
      <c r="Q4" s="22">
        <v>257382004</v>
      </c>
      <c r="R4" s="24">
        <v>1477773997</v>
      </c>
      <c r="S4" s="24">
        <v>122484137</v>
      </c>
      <c r="T4" s="24">
        <v>596768278</v>
      </c>
      <c r="U4" s="24">
        <v>906009498</v>
      </c>
      <c r="V4" s="26">
        <v>628077410</v>
      </c>
      <c r="W4" s="26">
        <v>213403809</v>
      </c>
      <c r="X4" s="26">
        <v>234183331</v>
      </c>
      <c r="Y4" s="26">
        <v>635324791</v>
      </c>
      <c r="Z4" s="26">
        <v>28793447</v>
      </c>
    </row>
    <row r="5" spans="1:26" x14ac:dyDescent="0.2">
      <c r="A5" s="14">
        <v>2</v>
      </c>
      <c r="B5" s="14" t="s">
        <v>47</v>
      </c>
      <c r="C5" s="15">
        <v>7846682681</v>
      </c>
      <c r="D5" s="15">
        <v>1598737390</v>
      </c>
      <c r="E5" s="15">
        <v>575996185</v>
      </c>
      <c r="F5" s="15">
        <v>1740116682</v>
      </c>
      <c r="G5" s="15">
        <v>338310518</v>
      </c>
      <c r="H5" s="15">
        <v>1643961775</v>
      </c>
      <c r="I5" s="15">
        <v>99143408</v>
      </c>
      <c r="J5" s="15">
        <v>371069752</v>
      </c>
      <c r="K5" s="15">
        <v>149638900</v>
      </c>
      <c r="L5" s="15">
        <v>724744820</v>
      </c>
      <c r="M5" s="15">
        <v>581029649</v>
      </c>
      <c r="N5" s="15">
        <v>1846725258</v>
      </c>
      <c r="O5" s="15">
        <v>6669205153</v>
      </c>
      <c r="P5" s="22">
        <v>1061125279</v>
      </c>
      <c r="Q5" s="22">
        <v>281718855</v>
      </c>
      <c r="R5" s="24">
        <v>1759309738</v>
      </c>
      <c r="S5" s="24">
        <v>123150756</v>
      </c>
      <c r="T5" s="24">
        <v>627427338</v>
      </c>
      <c r="U5" s="24">
        <v>941955313</v>
      </c>
      <c r="V5" s="26">
        <v>703428366</v>
      </c>
      <c r="W5" s="26">
        <v>571664931</v>
      </c>
      <c r="X5" s="26">
        <v>454079952</v>
      </c>
      <c r="Y5" s="26">
        <v>796431288</v>
      </c>
      <c r="Z5" s="26">
        <v>24494973</v>
      </c>
    </row>
    <row r="6" spans="1:26" x14ac:dyDescent="0.2">
      <c r="A6" s="14">
        <v>3</v>
      </c>
      <c r="B6" s="14" t="s">
        <v>122</v>
      </c>
      <c r="C6" s="15">
        <v>9955520713</v>
      </c>
      <c r="D6" s="15">
        <v>2262132473</v>
      </c>
      <c r="E6" s="15">
        <v>815429630</v>
      </c>
      <c r="F6" s="15">
        <v>1501806136</v>
      </c>
      <c r="G6" s="15">
        <v>424030410</v>
      </c>
      <c r="H6" s="15">
        <v>2469270052</v>
      </c>
      <c r="I6" s="15">
        <v>155011816</v>
      </c>
      <c r="J6" s="15">
        <v>418164635</v>
      </c>
      <c r="K6" s="15">
        <v>242735280</v>
      </c>
      <c r="L6" s="15">
        <v>894510733</v>
      </c>
      <c r="M6" s="15">
        <v>683537466</v>
      </c>
      <c r="N6" s="15">
        <v>2357770545</v>
      </c>
      <c r="O6" s="15">
        <v>8667583393</v>
      </c>
      <c r="P6" s="22">
        <v>976189386</v>
      </c>
      <c r="Q6" s="22">
        <v>414035025</v>
      </c>
      <c r="R6" s="24">
        <v>2529081769</v>
      </c>
      <c r="S6" s="24">
        <v>192593921</v>
      </c>
      <c r="T6" s="24">
        <v>914420969</v>
      </c>
      <c r="U6" s="24">
        <v>1403365530</v>
      </c>
      <c r="V6" s="26">
        <v>1037211012</v>
      </c>
      <c r="W6" s="26">
        <v>598687345</v>
      </c>
      <c r="X6" s="26">
        <v>590291292</v>
      </c>
      <c r="Y6" s="26">
        <v>818176719</v>
      </c>
      <c r="Z6" s="26">
        <v>41815868</v>
      </c>
    </row>
    <row r="7" spans="1:26" x14ac:dyDescent="0.2">
      <c r="A7" s="14">
        <v>4</v>
      </c>
      <c r="B7" s="14" t="s">
        <v>123</v>
      </c>
      <c r="C7" s="15">
        <v>9532500592</v>
      </c>
      <c r="D7" s="15">
        <v>1590537273</v>
      </c>
      <c r="E7" s="15">
        <v>574044947</v>
      </c>
      <c r="F7" s="15">
        <v>1240598466</v>
      </c>
      <c r="G7" s="15">
        <v>521536833</v>
      </c>
      <c r="H7" s="15">
        <v>2664475221</v>
      </c>
      <c r="I7" s="15">
        <v>118705387</v>
      </c>
      <c r="J7" s="15">
        <v>589391909</v>
      </c>
      <c r="K7" s="15">
        <v>300166731</v>
      </c>
      <c r="L7" s="15">
        <v>920360140</v>
      </c>
      <c r="M7" s="15">
        <v>898892575</v>
      </c>
      <c r="N7" s="15">
        <v>2241040886</v>
      </c>
      <c r="O7" s="15">
        <v>8399757344</v>
      </c>
      <c r="P7" s="22">
        <v>1092293437</v>
      </c>
      <c r="Q7" s="22">
        <v>444070377</v>
      </c>
      <c r="R7" s="24">
        <v>2593620180</v>
      </c>
      <c r="S7" s="24">
        <v>235083502</v>
      </c>
      <c r="T7" s="24">
        <v>690945553</v>
      </c>
      <c r="U7" s="24">
        <v>1351600392</v>
      </c>
      <c r="V7" s="26">
        <v>640521760</v>
      </c>
      <c r="W7" s="26">
        <v>615200646</v>
      </c>
      <c r="X7" s="26">
        <v>667107590</v>
      </c>
      <c r="Y7" s="26">
        <v>809069292</v>
      </c>
      <c r="Z7" s="26">
        <v>25096851</v>
      </c>
    </row>
    <row r="8" spans="1:26" x14ac:dyDescent="0.2">
      <c r="A8" s="14">
        <v>5</v>
      </c>
      <c r="B8" s="14" t="s">
        <v>50</v>
      </c>
      <c r="C8" s="15">
        <v>10026679149</v>
      </c>
      <c r="D8" s="15">
        <v>1739320934</v>
      </c>
      <c r="E8" s="15">
        <v>627123728</v>
      </c>
      <c r="F8" s="15">
        <v>1669095217</v>
      </c>
      <c r="G8" s="15">
        <v>558664600</v>
      </c>
      <c r="H8" s="15">
        <v>2455495368</v>
      </c>
      <c r="I8" s="15">
        <v>123952514</v>
      </c>
      <c r="J8" s="15">
        <v>508666140</v>
      </c>
      <c r="K8" s="15">
        <v>226568892</v>
      </c>
      <c r="L8" s="15">
        <v>1240468826</v>
      </c>
      <c r="M8" s="15">
        <v>834007102</v>
      </c>
      <c r="N8" s="15">
        <v>2393267636</v>
      </c>
      <c r="O8" s="15">
        <v>8734527245</v>
      </c>
      <c r="P8" s="22">
        <v>899162955</v>
      </c>
      <c r="Q8" s="22">
        <v>370350675</v>
      </c>
      <c r="R8" s="24">
        <v>2514901768</v>
      </c>
      <c r="S8" s="24">
        <v>243623767</v>
      </c>
      <c r="T8" s="24">
        <v>854670873</v>
      </c>
      <c r="U8" s="24">
        <v>1450703115</v>
      </c>
      <c r="V8" s="26">
        <v>1059949578</v>
      </c>
      <c r="W8" s="26">
        <v>475464792</v>
      </c>
      <c r="X8" s="26">
        <v>677101270</v>
      </c>
      <c r="Y8" s="26">
        <v>977555880</v>
      </c>
      <c r="Z8" s="26">
        <v>152885307</v>
      </c>
    </row>
    <row r="9" spans="1:26" x14ac:dyDescent="0.2">
      <c r="A9" s="14">
        <v>6</v>
      </c>
      <c r="B9" s="14" t="s">
        <v>124</v>
      </c>
      <c r="C9" s="15">
        <v>5350475405</v>
      </c>
      <c r="D9" s="15">
        <v>694902248</v>
      </c>
      <c r="E9" s="15">
        <v>248188499</v>
      </c>
      <c r="F9" s="15">
        <v>741909207</v>
      </c>
      <c r="G9" s="15">
        <v>310759627</v>
      </c>
      <c r="H9" s="15">
        <v>1290780028</v>
      </c>
      <c r="I9" s="15">
        <v>58747692</v>
      </c>
      <c r="J9" s="15">
        <v>308854181</v>
      </c>
      <c r="K9" s="15">
        <v>155945630</v>
      </c>
      <c r="L9" s="15">
        <v>613114581</v>
      </c>
      <c r="M9" s="15">
        <v>887400943</v>
      </c>
      <c r="N9" s="15">
        <v>1113774989</v>
      </c>
      <c r="O9" s="15">
        <v>4668260266</v>
      </c>
      <c r="P9" s="22">
        <v>539677653</v>
      </c>
      <c r="Q9" s="22">
        <v>229302403</v>
      </c>
      <c r="R9" s="24">
        <v>1373350219</v>
      </c>
      <c r="S9" s="24">
        <v>83597846</v>
      </c>
      <c r="T9" s="24">
        <v>386553239</v>
      </c>
      <c r="U9" s="24">
        <v>665914133</v>
      </c>
      <c r="V9" s="26">
        <v>512017324</v>
      </c>
      <c r="W9" s="26">
        <v>337872236</v>
      </c>
      <c r="X9" s="26">
        <v>181633446</v>
      </c>
      <c r="Y9" s="26">
        <v>717500874</v>
      </c>
      <c r="Z9" s="26">
        <v>56583688</v>
      </c>
    </row>
    <row r="10" spans="1:26" x14ac:dyDescent="0.2">
      <c r="A10" s="14">
        <v>7</v>
      </c>
      <c r="B10" s="14" t="s">
        <v>125</v>
      </c>
      <c r="C10" s="15">
        <v>6159581758</v>
      </c>
      <c r="D10" s="15">
        <v>612660772</v>
      </c>
      <c r="E10" s="15">
        <v>220923690</v>
      </c>
      <c r="F10" s="15">
        <v>618083049</v>
      </c>
      <c r="G10" s="15">
        <v>383318835</v>
      </c>
      <c r="H10" s="15">
        <v>1787580149</v>
      </c>
      <c r="I10" s="15">
        <v>101417858</v>
      </c>
      <c r="J10" s="15">
        <v>537531822</v>
      </c>
      <c r="K10" s="15">
        <v>254980061</v>
      </c>
      <c r="L10" s="15">
        <v>742468592</v>
      </c>
      <c r="M10" s="15">
        <v>824698181</v>
      </c>
      <c r="N10" s="15">
        <v>1427563131</v>
      </c>
      <c r="O10" s="15">
        <v>5421842706</v>
      </c>
      <c r="P10" s="22">
        <v>610262461</v>
      </c>
      <c r="Q10" s="22">
        <v>286342935</v>
      </c>
      <c r="R10" s="24">
        <v>1735544824</v>
      </c>
      <c r="S10" s="24">
        <v>142433728</v>
      </c>
      <c r="T10" s="24">
        <v>383043132</v>
      </c>
      <c r="U10" s="24">
        <v>854790808</v>
      </c>
      <c r="V10" s="26">
        <v>431142402</v>
      </c>
      <c r="W10" s="26">
        <v>427097725</v>
      </c>
      <c r="X10" s="26">
        <v>450709218</v>
      </c>
      <c r="Y10" s="26">
        <v>605964442</v>
      </c>
      <c r="Z10" s="26">
        <v>9728002</v>
      </c>
    </row>
    <row r="11" spans="1:26" x14ac:dyDescent="0.2">
      <c r="A11" s="14">
        <v>8</v>
      </c>
      <c r="B11" s="14" t="s">
        <v>126</v>
      </c>
      <c r="C11" s="15">
        <v>10442787480</v>
      </c>
      <c r="D11" s="15">
        <v>2534137114</v>
      </c>
      <c r="E11" s="15">
        <v>913578371</v>
      </c>
      <c r="F11" s="15">
        <v>2434036506</v>
      </c>
      <c r="G11" s="15">
        <v>384670092</v>
      </c>
      <c r="H11" s="15">
        <v>2011638232</v>
      </c>
      <c r="I11" s="15">
        <v>82069900</v>
      </c>
      <c r="J11" s="15">
        <v>406577215</v>
      </c>
      <c r="K11" s="15">
        <v>154721206</v>
      </c>
      <c r="L11" s="15">
        <v>937932527</v>
      </c>
      <c r="M11" s="15">
        <v>464616133</v>
      </c>
      <c r="N11" s="15">
        <v>2665662473</v>
      </c>
      <c r="O11" s="15">
        <v>9041780304</v>
      </c>
      <c r="P11" s="22">
        <v>1141744296</v>
      </c>
      <c r="Q11" s="22">
        <v>424483588</v>
      </c>
      <c r="R11" s="24">
        <v>2166975349</v>
      </c>
      <c r="S11" s="24">
        <v>191873518</v>
      </c>
      <c r="T11" s="24">
        <v>867842370</v>
      </c>
      <c r="U11" s="24">
        <v>1104530025</v>
      </c>
      <c r="V11" s="26">
        <v>1038874138</v>
      </c>
      <c r="W11" s="26">
        <v>755438852</v>
      </c>
      <c r="X11" s="26">
        <v>890878338</v>
      </c>
      <c r="Y11" s="26">
        <v>1137783637</v>
      </c>
      <c r="Z11" s="26">
        <v>261022961</v>
      </c>
    </row>
    <row r="12" spans="1:26" x14ac:dyDescent="0.2">
      <c r="A12" s="14">
        <v>9</v>
      </c>
      <c r="B12" s="14" t="s">
        <v>127</v>
      </c>
      <c r="C12" s="15">
        <v>4986602005</v>
      </c>
      <c r="D12" s="15">
        <v>837349472</v>
      </c>
      <c r="E12" s="15">
        <v>302140899</v>
      </c>
      <c r="F12" s="15">
        <v>817908589</v>
      </c>
      <c r="G12" s="15">
        <v>221762321</v>
      </c>
      <c r="H12" s="15">
        <v>1275781265</v>
      </c>
      <c r="I12" s="15">
        <v>57836514</v>
      </c>
      <c r="J12" s="15">
        <v>298852008</v>
      </c>
      <c r="K12" s="15">
        <v>175527371</v>
      </c>
      <c r="L12" s="15">
        <v>514906851</v>
      </c>
      <c r="M12" s="15">
        <v>396451373</v>
      </c>
      <c r="N12" s="15">
        <v>1182587931</v>
      </c>
      <c r="O12" s="15">
        <v>4260825698</v>
      </c>
      <c r="P12" s="22">
        <v>478829101</v>
      </c>
      <c r="Q12" s="22">
        <v>239987438</v>
      </c>
      <c r="R12" s="24">
        <v>1280744990</v>
      </c>
      <c r="S12" s="24">
        <v>134366768</v>
      </c>
      <c r="T12" s="24">
        <v>375663390</v>
      </c>
      <c r="U12" s="24">
        <v>679957200</v>
      </c>
      <c r="V12" s="26">
        <v>429449953</v>
      </c>
      <c r="W12" s="26">
        <v>342061733</v>
      </c>
      <c r="X12" s="26">
        <v>232763728</v>
      </c>
      <c r="Y12" s="26">
        <v>451165544</v>
      </c>
      <c r="Z12" s="26">
        <v>26357000</v>
      </c>
    </row>
    <row r="13" spans="1:26" x14ac:dyDescent="0.2">
      <c r="A13" s="14">
        <v>10</v>
      </c>
      <c r="B13" s="14" t="s">
        <v>128</v>
      </c>
      <c r="C13" s="15">
        <v>6437596991</v>
      </c>
      <c r="D13" s="15">
        <v>1029944848</v>
      </c>
      <c r="E13" s="15">
        <v>371450981</v>
      </c>
      <c r="F13" s="15">
        <v>824776942</v>
      </c>
      <c r="G13" s="15">
        <v>369878245</v>
      </c>
      <c r="H13" s="15">
        <v>1844360120</v>
      </c>
      <c r="I13" s="15">
        <v>125853634</v>
      </c>
      <c r="J13" s="15">
        <v>513465215</v>
      </c>
      <c r="K13" s="15">
        <v>208703956</v>
      </c>
      <c r="L13" s="15">
        <v>714749008</v>
      </c>
      <c r="M13" s="15">
        <v>381777692</v>
      </c>
      <c r="N13" s="15">
        <v>1593678376</v>
      </c>
      <c r="O13" s="15">
        <v>5587492018</v>
      </c>
      <c r="P13" s="22">
        <v>684960689</v>
      </c>
      <c r="Q13" s="22">
        <v>353460408</v>
      </c>
      <c r="R13" s="24">
        <v>1867702457</v>
      </c>
      <c r="S13" s="24">
        <v>135532640</v>
      </c>
      <c r="T13" s="24">
        <v>473962142</v>
      </c>
      <c r="U13" s="24">
        <v>1015598172</v>
      </c>
      <c r="V13" s="26">
        <v>509749153</v>
      </c>
      <c r="W13" s="26">
        <v>329995353</v>
      </c>
      <c r="X13" s="26">
        <v>333694376</v>
      </c>
      <c r="Y13" s="26">
        <v>470842808</v>
      </c>
      <c r="Z13" s="26">
        <v>19008836</v>
      </c>
    </row>
    <row r="14" spans="1:26" x14ac:dyDescent="0.2">
      <c r="A14" s="14">
        <v>11</v>
      </c>
      <c r="B14" s="14" t="s">
        <v>129</v>
      </c>
      <c r="C14" s="15">
        <v>5068822126</v>
      </c>
      <c r="D14" s="15">
        <v>638187139</v>
      </c>
      <c r="E14" s="15">
        <v>230259462</v>
      </c>
      <c r="F14" s="15">
        <v>694570392</v>
      </c>
      <c r="G14" s="15">
        <v>326165429</v>
      </c>
      <c r="H14" s="15">
        <v>1215641499</v>
      </c>
      <c r="I14" s="15">
        <v>73441658</v>
      </c>
      <c r="J14" s="15">
        <v>437176678</v>
      </c>
      <c r="K14" s="15">
        <v>185663862</v>
      </c>
      <c r="L14" s="15">
        <v>553976058</v>
      </c>
      <c r="M14" s="15">
        <v>623983504</v>
      </c>
      <c r="N14" s="15">
        <v>1212120426</v>
      </c>
      <c r="O14" s="15">
        <v>4515260116</v>
      </c>
      <c r="P14" s="22">
        <v>749427263</v>
      </c>
      <c r="Q14" s="22">
        <v>214609991</v>
      </c>
      <c r="R14" s="24">
        <v>1194311225</v>
      </c>
      <c r="S14" s="24">
        <v>91559901</v>
      </c>
      <c r="T14" s="24">
        <v>384842399</v>
      </c>
      <c r="U14" s="24">
        <v>829789176</v>
      </c>
      <c r="V14" s="26">
        <v>696389299</v>
      </c>
      <c r="W14" s="26">
        <v>254823473</v>
      </c>
      <c r="X14" s="26">
        <v>88276574</v>
      </c>
      <c r="Y14" s="26">
        <v>297892481</v>
      </c>
      <c r="Z14" s="26">
        <v>96626381</v>
      </c>
    </row>
    <row r="15" spans="1:26" x14ac:dyDescent="0.2">
      <c r="A15" s="14">
        <v>12</v>
      </c>
      <c r="B15" s="14" t="s">
        <v>130</v>
      </c>
      <c r="C15" s="15">
        <v>4099681921</v>
      </c>
      <c r="D15" s="15">
        <v>531683397</v>
      </c>
      <c r="E15" s="15">
        <v>190801358</v>
      </c>
      <c r="F15" s="15">
        <v>662847772</v>
      </c>
      <c r="G15" s="15">
        <v>218748939</v>
      </c>
      <c r="H15" s="15">
        <v>1131251342</v>
      </c>
      <c r="I15" s="15">
        <v>49644602</v>
      </c>
      <c r="J15" s="15">
        <v>341458729</v>
      </c>
      <c r="K15" s="15">
        <v>178124237</v>
      </c>
      <c r="L15" s="15">
        <v>471824096</v>
      </c>
      <c r="M15" s="15">
        <v>302387012</v>
      </c>
      <c r="N15" s="15">
        <v>939480414</v>
      </c>
      <c r="O15" s="15">
        <v>3584880598</v>
      </c>
      <c r="P15" s="22">
        <v>488800355</v>
      </c>
      <c r="Q15" s="22">
        <v>163937009</v>
      </c>
      <c r="R15" s="24">
        <v>1045104247</v>
      </c>
      <c r="S15" s="24">
        <v>65680223</v>
      </c>
      <c r="T15" s="24">
        <v>313676850</v>
      </c>
      <c r="U15" s="24">
        <v>771965225</v>
      </c>
      <c r="V15" s="26">
        <v>360604374</v>
      </c>
      <c r="W15" s="26">
        <v>196857295</v>
      </c>
      <c r="X15" s="26">
        <v>167761031</v>
      </c>
      <c r="Y15" s="26">
        <v>330382748</v>
      </c>
      <c r="Z15" s="26">
        <v>19452550</v>
      </c>
    </row>
    <row r="16" spans="1:26" x14ac:dyDescent="0.2">
      <c r="A16" s="14">
        <v>13</v>
      </c>
      <c r="B16" s="14" t="s">
        <v>58</v>
      </c>
      <c r="C16" s="15">
        <v>12679114148</v>
      </c>
      <c r="D16" s="15">
        <v>3679282205</v>
      </c>
      <c r="E16" s="15">
        <v>1325585077</v>
      </c>
      <c r="F16" s="15">
        <v>2031870658</v>
      </c>
      <c r="G16" s="15">
        <v>524956673</v>
      </c>
      <c r="H16" s="15">
        <v>2413572168</v>
      </c>
      <c r="I16" s="15">
        <v>113279777</v>
      </c>
      <c r="J16" s="15">
        <v>421435000</v>
      </c>
      <c r="K16" s="15">
        <v>198939369</v>
      </c>
      <c r="L16" s="15">
        <v>887513312</v>
      </c>
      <c r="M16" s="15">
        <v>888723795</v>
      </c>
      <c r="N16" s="15">
        <v>2903548552</v>
      </c>
      <c r="O16" s="15">
        <v>10919747636</v>
      </c>
      <c r="P16" s="22">
        <v>1349634626</v>
      </c>
      <c r="Q16" s="22">
        <v>453021606</v>
      </c>
      <c r="R16" s="24">
        <v>2771240364</v>
      </c>
      <c r="S16" s="24">
        <v>241720685</v>
      </c>
      <c r="T16" s="24">
        <v>867430766</v>
      </c>
      <c r="U16" s="24">
        <v>1493515387</v>
      </c>
      <c r="V16" s="26">
        <v>1201619355</v>
      </c>
      <c r="W16" s="26">
        <v>856109133</v>
      </c>
      <c r="X16" s="26">
        <v>955086945</v>
      </c>
      <c r="Y16" s="26">
        <v>1725819847</v>
      </c>
      <c r="Z16" s="26">
        <v>56921687</v>
      </c>
    </row>
    <row r="17" spans="1:26" x14ac:dyDescent="0.2">
      <c r="A17" s="14">
        <v>14</v>
      </c>
      <c r="B17" s="14" t="s">
        <v>131</v>
      </c>
      <c r="C17" s="15">
        <v>12671898372.4</v>
      </c>
      <c r="D17" s="15">
        <v>2855955802.8499999</v>
      </c>
      <c r="E17" s="15">
        <v>1049500005.74</v>
      </c>
      <c r="F17" s="15">
        <v>3141922581.5299997</v>
      </c>
      <c r="G17" s="15">
        <v>477782847.65999997</v>
      </c>
      <c r="H17" s="15">
        <v>2380600532.7399998</v>
      </c>
      <c r="I17" s="15">
        <v>127956292.66</v>
      </c>
      <c r="J17" s="15">
        <v>505030487.09000003</v>
      </c>
      <c r="K17" s="15">
        <v>218900715.59999999</v>
      </c>
      <c r="L17" s="15">
        <v>1094430057.46</v>
      </c>
      <c r="M17" s="15">
        <v>717943366.32999992</v>
      </c>
      <c r="N17" s="15">
        <v>2883684250.7399998</v>
      </c>
      <c r="O17" s="15">
        <v>10941801699.73</v>
      </c>
      <c r="P17" s="22">
        <v>1243816022.98</v>
      </c>
      <c r="Q17" s="22">
        <v>522031495.13</v>
      </c>
      <c r="R17" s="24">
        <v>2357513201.04</v>
      </c>
      <c r="S17" s="24">
        <v>336069610.49000001</v>
      </c>
      <c r="T17" s="24">
        <v>1032487248.74</v>
      </c>
      <c r="U17" s="24">
        <v>1523827992.8199999</v>
      </c>
      <c r="V17" s="26">
        <v>2367321600.3600001</v>
      </c>
      <c r="W17" s="26">
        <v>958199639.13999999</v>
      </c>
      <c r="X17" s="26">
        <v>684392870.50999999</v>
      </c>
      <c r="Y17" s="26">
        <v>872751844.51999998</v>
      </c>
      <c r="Z17" s="26">
        <v>78100183</v>
      </c>
    </row>
    <row r="18" spans="1:26" x14ac:dyDescent="0.2">
      <c r="A18" s="14">
        <v>15</v>
      </c>
      <c r="B18" s="14" t="s">
        <v>60</v>
      </c>
      <c r="C18" s="15">
        <v>3386973223</v>
      </c>
      <c r="D18" s="15">
        <v>535840092</v>
      </c>
      <c r="E18" s="15">
        <v>193008620</v>
      </c>
      <c r="F18" s="15">
        <v>472750018</v>
      </c>
      <c r="G18" s="15">
        <v>172393810</v>
      </c>
      <c r="H18" s="15">
        <v>1004365494</v>
      </c>
      <c r="I18" s="15">
        <v>34552617</v>
      </c>
      <c r="J18" s="15">
        <v>208560126</v>
      </c>
      <c r="K18" s="15">
        <v>136206893</v>
      </c>
      <c r="L18" s="15">
        <v>345822183</v>
      </c>
      <c r="M18" s="15">
        <v>261080424</v>
      </c>
      <c r="N18" s="15">
        <v>803982665</v>
      </c>
      <c r="O18" s="15">
        <v>2939860432</v>
      </c>
      <c r="P18" s="22">
        <v>380274938</v>
      </c>
      <c r="Q18" s="22">
        <v>162513666</v>
      </c>
      <c r="R18" s="24">
        <v>1014346104</v>
      </c>
      <c r="S18" s="24">
        <v>60532961</v>
      </c>
      <c r="T18" s="24">
        <v>330805636</v>
      </c>
      <c r="U18" s="24">
        <v>418782808</v>
      </c>
      <c r="V18" s="26">
        <v>265345904</v>
      </c>
      <c r="W18" s="26">
        <v>164835369</v>
      </c>
      <c r="X18" s="26">
        <v>107371525</v>
      </c>
      <c r="Y18" s="26">
        <v>288984405</v>
      </c>
      <c r="Z18" s="26">
        <v>35299674</v>
      </c>
    </row>
    <row r="19" spans="1:26" x14ac:dyDescent="0.2">
      <c r="A19" s="14">
        <v>16</v>
      </c>
      <c r="B19" s="14" t="s">
        <v>132</v>
      </c>
      <c r="C19" s="15">
        <v>7216200219</v>
      </c>
      <c r="D19" s="15">
        <v>1041773545</v>
      </c>
      <c r="E19" s="15">
        <v>375637328</v>
      </c>
      <c r="F19" s="15">
        <v>998306343</v>
      </c>
      <c r="G19" s="15">
        <v>328089583</v>
      </c>
      <c r="H19" s="15">
        <v>1919271668</v>
      </c>
      <c r="I19" s="15">
        <v>82397000</v>
      </c>
      <c r="J19" s="15">
        <v>499113032</v>
      </c>
      <c r="K19" s="15">
        <v>272011514</v>
      </c>
      <c r="L19" s="15">
        <v>813513821</v>
      </c>
      <c r="M19" s="15">
        <v>850330640</v>
      </c>
      <c r="N19" s="15">
        <v>1705409569</v>
      </c>
      <c r="O19" s="15">
        <v>6372256830</v>
      </c>
      <c r="P19" s="22">
        <v>909544607</v>
      </c>
      <c r="Q19" s="22">
        <v>308269935</v>
      </c>
      <c r="R19" s="24">
        <v>1906817987</v>
      </c>
      <c r="S19" s="24">
        <v>159597484</v>
      </c>
      <c r="T19" s="24">
        <v>521142341</v>
      </c>
      <c r="U19" s="24">
        <v>1123404349</v>
      </c>
      <c r="V19" s="26">
        <v>648200776</v>
      </c>
      <c r="W19" s="26">
        <v>374704989</v>
      </c>
      <c r="X19" s="26">
        <v>284082073</v>
      </c>
      <c r="Y19" s="26">
        <v>687418543</v>
      </c>
      <c r="Z19" s="26">
        <v>31787861</v>
      </c>
    </row>
    <row r="20" spans="1:26" x14ac:dyDescent="0.2">
      <c r="A20" s="14">
        <v>17</v>
      </c>
      <c r="B20" s="14" t="s">
        <v>62</v>
      </c>
      <c r="C20" s="15">
        <v>9707319217</v>
      </c>
      <c r="D20" s="15">
        <v>1950296071</v>
      </c>
      <c r="E20" s="15">
        <v>703489330</v>
      </c>
      <c r="F20" s="15">
        <v>1486734442</v>
      </c>
      <c r="G20" s="15">
        <v>386947635</v>
      </c>
      <c r="H20" s="15">
        <v>2558301433</v>
      </c>
      <c r="I20" s="15">
        <v>107641986</v>
      </c>
      <c r="J20" s="15">
        <v>478401992</v>
      </c>
      <c r="K20" s="15">
        <v>294609372</v>
      </c>
      <c r="L20" s="15">
        <v>775280278</v>
      </c>
      <c r="M20" s="15">
        <v>855244796</v>
      </c>
      <c r="N20" s="15">
        <v>2439024700</v>
      </c>
      <c r="O20" s="15">
        <v>8379081457</v>
      </c>
      <c r="P20" s="22">
        <v>1180705446</v>
      </c>
      <c r="Q20" s="22">
        <v>445868190</v>
      </c>
      <c r="R20" s="24">
        <v>2487131022</v>
      </c>
      <c r="S20" s="24">
        <v>245271456</v>
      </c>
      <c r="T20" s="24">
        <v>790212631</v>
      </c>
      <c r="U20" s="24">
        <v>1198972549</v>
      </c>
      <c r="V20" s="26">
        <v>767941559</v>
      </c>
      <c r="W20" s="26">
        <v>619064512</v>
      </c>
      <c r="X20" s="26">
        <v>481349506</v>
      </c>
      <c r="Y20" s="26">
        <v>944190662</v>
      </c>
      <c r="Z20" s="26">
        <v>71133449</v>
      </c>
    </row>
    <row r="21" spans="1:26" x14ac:dyDescent="0.2">
      <c r="A21" s="14">
        <v>18</v>
      </c>
      <c r="B21" s="14" t="s">
        <v>133</v>
      </c>
      <c r="C21" s="15">
        <v>8089871768</v>
      </c>
      <c r="D21" s="15">
        <v>1587289786</v>
      </c>
      <c r="E21" s="15">
        <v>573076157</v>
      </c>
      <c r="F21" s="15">
        <v>1496143935</v>
      </c>
      <c r="G21" s="15">
        <v>398685011</v>
      </c>
      <c r="H21" s="15">
        <v>2069843270</v>
      </c>
      <c r="I21" s="15">
        <v>80458925</v>
      </c>
      <c r="J21" s="15">
        <v>364712448</v>
      </c>
      <c r="K21" s="15">
        <v>199691130</v>
      </c>
      <c r="L21" s="15">
        <v>674180494</v>
      </c>
      <c r="M21" s="15">
        <v>542404579</v>
      </c>
      <c r="N21" s="15">
        <v>2006000845</v>
      </c>
      <c r="O21" s="15">
        <v>7060653000</v>
      </c>
      <c r="P21" s="22">
        <v>738796597</v>
      </c>
      <c r="Q21" s="22">
        <v>412127421</v>
      </c>
      <c r="R21" s="24">
        <v>2122008963</v>
      </c>
      <c r="S21" s="24">
        <v>209255771</v>
      </c>
      <c r="T21" s="24">
        <v>681329873</v>
      </c>
      <c r="U21" s="24">
        <v>1089182261</v>
      </c>
      <c r="V21" s="26">
        <v>710561931</v>
      </c>
      <c r="W21" s="26">
        <v>646183156</v>
      </c>
      <c r="X21" s="26">
        <v>461623543</v>
      </c>
      <c r="Y21" s="26">
        <v>705374363</v>
      </c>
      <c r="Z21" s="26">
        <v>19041242</v>
      </c>
    </row>
    <row r="22" spans="1:26" x14ac:dyDescent="0.2">
      <c r="A22" s="14">
        <v>19</v>
      </c>
      <c r="B22" s="14" t="s">
        <v>64</v>
      </c>
      <c r="C22" s="15">
        <v>3857439297</v>
      </c>
      <c r="D22" s="15">
        <v>499734034</v>
      </c>
      <c r="E22" s="15">
        <v>180374036</v>
      </c>
      <c r="F22" s="15">
        <v>572205872</v>
      </c>
      <c r="G22" s="15">
        <v>168586577</v>
      </c>
      <c r="H22" s="15">
        <v>871111740</v>
      </c>
      <c r="I22" s="15">
        <v>65585382</v>
      </c>
      <c r="J22" s="15">
        <v>340907899</v>
      </c>
      <c r="K22" s="15">
        <v>225173846</v>
      </c>
      <c r="L22" s="15">
        <v>493253575</v>
      </c>
      <c r="M22" s="15">
        <v>416696818</v>
      </c>
      <c r="N22" s="15">
        <v>815474077</v>
      </c>
      <c r="O22" s="15">
        <v>3363906367</v>
      </c>
      <c r="P22" s="22">
        <v>480335112</v>
      </c>
      <c r="Q22" s="22">
        <v>139192293</v>
      </c>
      <c r="R22" s="24">
        <v>799305326</v>
      </c>
      <c r="S22" s="24">
        <v>45270174</v>
      </c>
      <c r="T22" s="24">
        <v>245867449</v>
      </c>
      <c r="U22" s="24">
        <v>605693983</v>
      </c>
      <c r="V22" s="26">
        <v>422060041</v>
      </c>
      <c r="W22" s="26">
        <v>216289550</v>
      </c>
      <c r="X22" s="26">
        <v>224746338</v>
      </c>
      <c r="Y22" s="26">
        <v>392350339</v>
      </c>
      <c r="Z22" s="26">
        <v>67999788</v>
      </c>
    </row>
    <row r="23" spans="1:26" x14ac:dyDescent="0.2">
      <c r="A23" s="14">
        <v>20</v>
      </c>
      <c r="B23" s="14" t="s">
        <v>65</v>
      </c>
      <c r="C23" s="15">
        <v>5746258099</v>
      </c>
      <c r="D23" s="15">
        <v>1171277443</v>
      </c>
      <c r="E23" s="15">
        <v>422793189</v>
      </c>
      <c r="F23" s="15">
        <v>699068985</v>
      </c>
      <c r="G23" s="15">
        <v>267531840</v>
      </c>
      <c r="H23" s="15">
        <v>1567135017</v>
      </c>
      <c r="I23" s="15">
        <v>92307953</v>
      </c>
      <c r="J23" s="15">
        <v>365876217</v>
      </c>
      <c r="K23" s="15">
        <v>167349652</v>
      </c>
      <c r="L23" s="15">
        <v>541554520</v>
      </c>
      <c r="M23" s="15">
        <v>440700725</v>
      </c>
      <c r="N23" s="15">
        <v>1400684466</v>
      </c>
      <c r="O23" s="15">
        <v>5070136362</v>
      </c>
      <c r="P23" s="22">
        <v>760626437</v>
      </c>
      <c r="Q23" s="22">
        <v>239531292</v>
      </c>
      <c r="R23" s="24">
        <v>1568728508</v>
      </c>
      <c r="S23" s="24">
        <v>90965112</v>
      </c>
      <c r="T23" s="24">
        <v>389079319</v>
      </c>
      <c r="U23" s="24">
        <v>859945489</v>
      </c>
      <c r="V23" s="26">
        <v>518194135</v>
      </c>
      <c r="W23" s="26">
        <v>232391362</v>
      </c>
      <c r="X23" s="26">
        <v>312020453</v>
      </c>
      <c r="Y23" s="26">
        <v>566889718</v>
      </c>
      <c r="Z23" s="26">
        <v>5706489</v>
      </c>
    </row>
    <row r="24" spans="1:26" x14ac:dyDescent="0.2">
      <c r="A24" s="14">
        <v>21</v>
      </c>
      <c r="B24" s="14" t="s">
        <v>66</v>
      </c>
      <c r="C24" s="15">
        <v>5309188167</v>
      </c>
      <c r="D24" s="15">
        <v>750999481</v>
      </c>
      <c r="E24" s="15">
        <v>270785903</v>
      </c>
      <c r="F24" s="15">
        <v>724435204</v>
      </c>
      <c r="G24" s="15">
        <v>256171648</v>
      </c>
      <c r="H24" s="15">
        <v>1558547586</v>
      </c>
      <c r="I24" s="15">
        <v>86264839</v>
      </c>
      <c r="J24" s="15">
        <v>325196230</v>
      </c>
      <c r="K24" s="15">
        <v>195504312</v>
      </c>
      <c r="L24" s="15">
        <v>584690828</v>
      </c>
      <c r="M24" s="15">
        <v>521513085</v>
      </c>
      <c r="N24" s="15">
        <v>1227449741</v>
      </c>
      <c r="O24" s="15">
        <v>4560891407</v>
      </c>
      <c r="P24" s="22">
        <v>566008577</v>
      </c>
      <c r="Q24" s="22">
        <v>233487568</v>
      </c>
      <c r="R24" s="24">
        <v>1561118490</v>
      </c>
      <c r="S24" s="24">
        <v>97161214</v>
      </c>
      <c r="T24" s="24">
        <v>421907984</v>
      </c>
      <c r="U24" s="24">
        <v>575236616</v>
      </c>
      <c r="V24" s="26">
        <v>418791688</v>
      </c>
      <c r="W24" s="26">
        <v>250709900</v>
      </c>
      <c r="X24" s="26">
        <v>273227086</v>
      </c>
      <c r="Y24" s="26">
        <v>498991998</v>
      </c>
      <c r="Z24" s="26">
        <v>102530494</v>
      </c>
    </row>
    <row r="25" spans="1:26" x14ac:dyDescent="0.2">
      <c r="A25" s="14">
        <v>22</v>
      </c>
      <c r="B25" s="14" t="s">
        <v>67</v>
      </c>
      <c r="C25" s="15">
        <v>7914930650</v>
      </c>
      <c r="D25" s="15">
        <v>1452334444</v>
      </c>
      <c r="E25" s="15">
        <v>524386948</v>
      </c>
      <c r="F25" s="15">
        <v>1034085285</v>
      </c>
      <c r="G25" s="15">
        <v>313989409</v>
      </c>
      <c r="H25" s="15">
        <v>1858486290</v>
      </c>
      <c r="I25" s="15">
        <v>142219899</v>
      </c>
      <c r="J25" s="15">
        <v>552298564</v>
      </c>
      <c r="K25" s="15">
        <v>195201751</v>
      </c>
      <c r="L25" s="15">
        <v>925911294</v>
      </c>
      <c r="M25" s="15">
        <v>816526776</v>
      </c>
      <c r="N25" s="15">
        <v>1926612489</v>
      </c>
      <c r="O25" s="15">
        <v>7005979155</v>
      </c>
      <c r="P25" s="22">
        <v>908032020</v>
      </c>
      <c r="Q25" s="22">
        <v>309836632</v>
      </c>
      <c r="R25" s="24">
        <v>1814456259</v>
      </c>
      <c r="S25" s="24">
        <v>187750216</v>
      </c>
      <c r="T25" s="24">
        <v>553219417</v>
      </c>
      <c r="U25" s="24">
        <v>1137391681</v>
      </c>
      <c r="V25" s="26">
        <v>948710746</v>
      </c>
      <c r="W25" s="26">
        <v>470378628</v>
      </c>
      <c r="X25" s="26">
        <v>355057925</v>
      </c>
      <c r="Y25" s="26">
        <v>756724495</v>
      </c>
      <c r="Z25" s="26">
        <v>213730104</v>
      </c>
    </row>
    <row r="26" spans="1:26" x14ac:dyDescent="0.2">
      <c r="A26" s="14">
        <v>23</v>
      </c>
      <c r="B26" s="14" t="s">
        <v>134</v>
      </c>
      <c r="C26" s="15">
        <v>3633121754</v>
      </c>
      <c r="D26" s="15">
        <v>551545382</v>
      </c>
      <c r="E26" s="15">
        <v>198767850</v>
      </c>
      <c r="F26" s="15">
        <v>644636489</v>
      </c>
      <c r="G26" s="15">
        <v>161149556</v>
      </c>
      <c r="H26" s="15">
        <v>1029547027</v>
      </c>
      <c r="I26" s="15">
        <v>43414425</v>
      </c>
      <c r="J26" s="15">
        <v>278804334</v>
      </c>
      <c r="K26" s="15">
        <v>170114868</v>
      </c>
      <c r="L26" s="15">
        <v>345455816</v>
      </c>
      <c r="M26" s="15">
        <v>191626352</v>
      </c>
      <c r="N26" s="15">
        <v>909946224</v>
      </c>
      <c r="O26" s="15">
        <v>3127839662</v>
      </c>
      <c r="P26" s="22">
        <v>462259865</v>
      </c>
      <c r="Q26" s="22">
        <v>163753903</v>
      </c>
      <c r="R26" s="24">
        <v>1038902786</v>
      </c>
      <c r="S26" s="24">
        <v>60060153</v>
      </c>
      <c r="T26" s="24">
        <v>248256464</v>
      </c>
      <c r="U26" s="24">
        <v>563571672</v>
      </c>
      <c r="V26" s="26">
        <v>354733374</v>
      </c>
      <c r="W26" s="26">
        <v>143712734</v>
      </c>
      <c r="X26" s="26">
        <v>165454345</v>
      </c>
      <c r="Y26" s="26">
        <v>244228603</v>
      </c>
      <c r="Z26" s="26">
        <v>14801823</v>
      </c>
    </row>
    <row r="27" spans="1:26" x14ac:dyDescent="0.2">
      <c r="A27" s="14">
        <v>24</v>
      </c>
      <c r="B27" s="14" t="s">
        <v>135</v>
      </c>
      <c r="C27" s="15">
        <v>11914710900</v>
      </c>
      <c r="D27" s="15">
        <v>2167876242</v>
      </c>
      <c r="E27" s="15">
        <v>781947306</v>
      </c>
      <c r="F27" s="15">
        <v>1417051739</v>
      </c>
      <c r="G27" s="15">
        <v>799380276</v>
      </c>
      <c r="H27" s="15">
        <v>3181789174</v>
      </c>
      <c r="I27" s="15">
        <v>113306043</v>
      </c>
      <c r="J27" s="15">
        <v>589808169</v>
      </c>
      <c r="K27" s="15">
        <v>294641852</v>
      </c>
      <c r="L27" s="15">
        <v>1277404207</v>
      </c>
      <c r="M27" s="15">
        <v>1206292330</v>
      </c>
      <c r="N27" s="15">
        <v>2747620524</v>
      </c>
      <c r="O27" s="15">
        <v>10261868453</v>
      </c>
      <c r="P27" s="22">
        <v>1100014403</v>
      </c>
      <c r="Q27" s="22">
        <v>508317623</v>
      </c>
      <c r="R27" s="24">
        <v>3208389043</v>
      </c>
      <c r="S27" s="24">
        <v>178819275</v>
      </c>
      <c r="T27" s="24">
        <v>855984767</v>
      </c>
      <c r="U27" s="24">
        <v>1819303843</v>
      </c>
      <c r="V27" s="26">
        <v>839452707</v>
      </c>
      <c r="W27" s="26">
        <v>685020637</v>
      </c>
      <c r="X27" s="26">
        <v>713411194</v>
      </c>
      <c r="Y27" s="26">
        <v>1240678201</v>
      </c>
      <c r="Z27" s="26">
        <v>137236281</v>
      </c>
    </row>
    <row r="28" spans="1:26" x14ac:dyDescent="0.2">
      <c r="A28" s="14">
        <v>25</v>
      </c>
      <c r="B28" s="14" t="s">
        <v>70</v>
      </c>
      <c r="C28" s="15">
        <v>8393389259</v>
      </c>
      <c r="D28" s="15">
        <v>2644094426</v>
      </c>
      <c r="E28" s="15">
        <v>949396434</v>
      </c>
      <c r="F28" s="15">
        <v>2258518228</v>
      </c>
      <c r="G28" s="15">
        <v>188323723</v>
      </c>
      <c r="H28" s="15">
        <v>887934768</v>
      </c>
      <c r="I28" s="15">
        <v>32698000</v>
      </c>
      <c r="J28" s="15">
        <v>275367519</v>
      </c>
      <c r="K28" s="15">
        <v>89613959</v>
      </c>
      <c r="L28" s="15">
        <v>502133565</v>
      </c>
      <c r="M28" s="15">
        <v>474416088</v>
      </c>
      <c r="N28" s="15">
        <v>1907799271</v>
      </c>
      <c r="O28" s="15">
        <v>7081497786</v>
      </c>
      <c r="P28" s="22">
        <v>1241809515</v>
      </c>
      <c r="Q28" s="22">
        <v>249047696</v>
      </c>
      <c r="R28" s="24">
        <v>1174026873</v>
      </c>
      <c r="S28" s="24">
        <v>221639966</v>
      </c>
      <c r="T28" s="24">
        <v>851716528</v>
      </c>
      <c r="U28" s="24">
        <v>738846841</v>
      </c>
      <c r="V28" s="26">
        <v>849033335</v>
      </c>
      <c r="W28" s="26">
        <v>670089565</v>
      </c>
      <c r="X28" s="26">
        <v>594245910</v>
      </c>
      <c r="Y28" s="26">
        <v>1092686228</v>
      </c>
      <c r="Z28" s="26">
        <v>52986695</v>
      </c>
    </row>
    <row r="29" spans="1:26" x14ac:dyDescent="0.2">
      <c r="A29" s="14">
        <v>26</v>
      </c>
      <c r="B29" s="14" t="s">
        <v>136</v>
      </c>
      <c r="C29" s="15">
        <v>7187151118</v>
      </c>
      <c r="D29" s="15">
        <v>1023745904</v>
      </c>
      <c r="E29" s="15">
        <v>369021537</v>
      </c>
      <c r="F29" s="15">
        <v>991203319</v>
      </c>
      <c r="G29" s="15">
        <v>430785430</v>
      </c>
      <c r="H29" s="15">
        <v>2137661344</v>
      </c>
      <c r="I29" s="15">
        <v>67566314</v>
      </c>
      <c r="J29" s="15">
        <v>501997692</v>
      </c>
      <c r="K29" s="15">
        <v>255675103</v>
      </c>
      <c r="L29" s="15">
        <v>710688929</v>
      </c>
      <c r="M29" s="15">
        <v>616312404</v>
      </c>
      <c r="N29" s="15">
        <v>1742904799</v>
      </c>
      <c r="O29" s="15">
        <v>6302564794</v>
      </c>
      <c r="P29" s="22">
        <v>689256768</v>
      </c>
      <c r="Q29" s="22">
        <v>312848519</v>
      </c>
      <c r="R29" s="24">
        <v>2065002675</v>
      </c>
      <c r="S29" s="24">
        <v>186584425</v>
      </c>
      <c r="T29" s="24">
        <v>550925926</v>
      </c>
      <c r="U29" s="24">
        <v>1083344732</v>
      </c>
      <c r="V29" s="26">
        <v>660973840</v>
      </c>
      <c r="W29" s="26">
        <v>356160911</v>
      </c>
      <c r="X29" s="26">
        <v>312150345</v>
      </c>
      <c r="Y29" s="26">
        <v>683738400</v>
      </c>
      <c r="Z29" s="26">
        <v>50143409</v>
      </c>
    </row>
    <row r="30" spans="1:26" x14ac:dyDescent="0.2">
      <c r="A30" s="14">
        <v>27</v>
      </c>
      <c r="B30" s="14" t="s">
        <v>137</v>
      </c>
      <c r="C30" s="15">
        <v>4767463967</v>
      </c>
      <c r="D30" s="15">
        <v>617259653</v>
      </c>
      <c r="E30" s="15">
        <v>223028457</v>
      </c>
      <c r="F30" s="15">
        <v>572561506</v>
      </c>
      <c r="G30" s="15">
        <v>209405378</v>
      </c>
      <c r="H30" s="15">
        <v>1220560900</v>
      </c>
      <c r="I30" s="15">
        <v>77842457</v>
      </c>
      <c r="J30" s="15">
        <v>358419786</v>
      </c>
      <c r="K30" s="15">
        <v>153242070</v>
      </c>
      <c r="L30" s="15">
        <v>693036861</v>
      </c>
      <c r="M30" s="15">
        <v>593530765</v>
      </c>
      <c r="N30" s="15">
        <v>1111346575</v>
      </c>
      <c r="O30" s="15">
        <v>4166868861</v>
      </c>
      <c r="P30" s="22">
        <v>533312445</v>
      </c>
      <c r="Q30" s="22">
        <v>197521683</v>
      </c>
      <c r="R30" s="24">
        <v>1116379111</v>
      </c>
      <c r="S30" s="24">
        <v>100208408</v>
      </c>
      <c r="T30" s="24">
        <v>392977207</v>
      </c>
      <c r="U30" s="24">
        <v>810710230</v>
      </c>
      <c r="V30" s="26">
        <v>407339343</v>
      </c>
      <c r="W30" s="26">
        <v>251083234</v>
      </c>
      <c r="X30" s="26">
        <v>149686870</v>
      </c>
      <c r="Y30" s="26">
        <v>592666658</v>
      </c>
      <c r="Z30" s="26">
        <v>29025012</v>
      </c>
    </row>
    <row r="31" spans="1:26" x14ac:dyDescent="0.2">
      <c r="A31" s="14">
        <v>28</v>
      </c>
      <c r="B31" s="14" t="s">
        <v>138</v>
      </c>
      <c r="C31" s="15">
        <v>9181768396</v>
      </c>
      <c r="D31" s="15">
        <v>1825708014</v>
      </c>
      <c r="E31" s="15">
        <v>658762026</v>
      </c>
      <c r="F31" s="15">
        <v>1461797425</v>
      </c>
      <c r="G31" s="15">
        <v>487701129</v>
      </c>
      <c r="H31" s="15">
        <v>2271283793</v>
      </c>
      <c r="I31" s="15">
        <v>94085148</v>
      </c>
      <c r="J31" s="15">
        <v>438660342</v>
      </c>
      <c r="K31" s="15">
        <v>263417816</v>
      </c>
      <c r="L31" s="15">
        <v>904904818</v>
      </c>
      <c r="M31" s="15">
        <v>701173733</v>
      </c>
      <c r="N31" s="15">
        <v>2124375450</v>
      </c>
      <c r="O31" s="15">
        <v>7992533834</v>
      </c>
      <c r="P31" s="22">
        <v>1005921455</v>
      </c>
      <c r="Q31" s="22">
        <v>395852695</v>
      </c>
      <c r="R31" s="24">
        <v>2235095307</v>
      </c>
      <c r="S31" s="24">
        <v>178965420</v>
      </c>
      <c r="T31" s="24">
        <v>794840337</v>
      </c>
      <c r="U31" s="24">
        <v>1228066852</v>
      </c>
      <c r="V31" s="26">
        <v>785518525</v>
      </c>
      <c r="W31" s="26">
        <v>681166898</v>
      </c>
      <c r="X31" s="26">
        <v>443574511</v>
      </c>
      <c r="Y31" s="26">
        <v>944989127</v>
      </c>
      <c r="Z31" s="26">
        <v>46720541</v>
      </c>
    </row>
    <row r="32" spans="1:26" x14ac:dyDescent="0.2">
      <c r="A32" s="14">
        <v>29</v>
      </c>
      <c r="B32" s="14" t="s">
        <v>139</v>
      </c>
      <c r="C32" s="15">
        <v>7400852111</v>
      </c>
      <c r="D32" s="15">
        <v>911980175</v>
      </c>
      <c r="E32" s="15">
        <v>329775453</v>
      </c>
      <c r="F32" s="15">
        <v>941575702</v>
      </c>
      <c r="G32" s="15">
        <v>505990599</v>
      </c>
      <c r="H32" s="15">
        <v>2055456998</v>
      </c>
      <c r="I32" s="15">
        <v>77710632</v>
      </c>
      <c r="J32" s="15">
        <v>568933030</v>
      </c>
      <c r="K32" s="15">
        <v>256333925</v>
      </c>
      <c r="L32" s="15">
        <v>801605858</v>
      </c>
      <c r="M32" s="15">
        <v>867504236</v>
      </c>
      <c r="N32" s="15">
        <v>1792139964</v>
      </c>
      <c r="O32" s="15">
        <v>6531250737</v>
      </c>
      <c r="P32" s="22">
        <v>922979796</v>
      </c>
      <c r="Q32" s="22">
        <v>328784207</v>
      </c>
      <c r="R32" s="24">
        <v>2083703970</v>
      </c>
      <c r="S32" s="24">
        <v>134018682</v>
      </c>
      <c r="T32" s="24">
        <v>574619881</v>
      </c>
      <c r="U32" s="24">
        <v>1118069438</v>
      </c>
      <c r="V32" s="26">
        <v>609170182</v>
      </c>
      <c r="W32" s="26">
        <v>372060160</v>
      </c>
      <c r="X32" s="26">
        <v>244151053</v>
      </c>
      <c r="Y32" s="26">
        <v>659793342</v>
      </c>
      <c r="Z32" s="26">
        <v>71446818</v>
      </c>
    </row>
    <row r="33" spans="1:26" x14ac:dyDescent="0.2">
      <c r="A33" s="14">
        <v>30</v>
      </c>
      <c r="B33" s="14" t="s">
        <v>76</v>
      </c>
      <c r="C33" s="15">
        <v>6483169540</v>
      </c>
      <c r="D33" s="15">
        <v>856716739</v>
      </c>
      <c r="E33" s="15">
        <v>308932094</v>
      </c>
      <c r="F33" s="15">
        <v>830222329</v>
      </c>
      <c r="G33" s="15">
        <v>311186511</v>
      </c>
      <c r="H33" s="15">
        <v>1834285702</v>
      </c>
      <c r="I33" s="15">
        <v>94992580</v>
      </c>
      <c r="J33" s="15">
        <v>534460660</v>
      </c>
      <c r="K33" s="15">
        <v>281682382</v>
      </c>
      <c r="L33" s="15">
        <v>763320300</v>
      </c>
      <c r="M33" s="15">
        <v>616833814</v>
      </c>
      <c r="N33" s="15">
        <v>1514057800</v>
      </c>
      <c r="O33" s="15">
        <v>5678275500</v>
      </c>
      <c r="P33" s="22">
        <v>936216907</v>
      </c>
      <c r="Q33" s="22">
        <v>287999001</v>
      </c>
      <c r="R33" s="24">
        <v>1768766228</v>
      </c>
      <c r="S33" s="24">
        <v>108737223</v>
      </c>
      <c r="T33" s="24">
        <v>379585145</v>
      </c>
      <c r="U33" s="24">
        <v>980308870</v>
      </c>
      <c r="V33" s="26">
        <v>751790541</v>
      </c>
      <c r="W33" s="26">
        <v>225904183</v>
      </c>
      <c r="X33" s="26">
        <v>221072584</v>
      </c>
      <c r="Y33" s="26">
        <v>483682727</v>
      </c>
      <c r="Z33" s="26">
        <v>27640648</v>
      </c>
    </row>
    <row r="34" spans="1:26" x14ac:dyDescent="0.2">
      <c r="A34" s="14">
        <v>31</v>
      </c>
      <c r="B34" s="14" t="s">
        <v>77</v>
      </c>
      <c r="C34" s="15">
        <v>12138926012</v>
      </c>
      <c r="D34" s="15">
        <v>2836445835</v>
      </c>
      <c r="E34" s="15">
        <v>1023318883</v>
      </c>
      <c r="F34" s="15">
        <v>2467348909</v>
      </c>
      <c r="G34" s="15">
        <v>536096000</v>
      </c>
      <c r="H34" s="15">
        <v>2602459405</v>
      </c>
      <c r="I34" s="15">
        <v>95379422</v>
      </c>
      <c r="J34" s="15">
        <v>457283593</v>
      </c>
      <c r="K34" s="15">
        <v>226247487</v>
      </c>
      <c r="L34" s="15">
        <v>1281481734</v>
      </c>
      <c r="M34" s="15">
        <v>584240316</v>
      </c>
      <c r="N34" s="15">
        <v>2990349134</v>
      </c>
      <c r="O34" s="15">
        <v>10493691511</v>
      </c>
      <c r="P34" s="22">
        <v>1439093059</v>
      </c>
      <c r="Q34" s="22">
        <v>562304970</v>
      </c>
      <c r="R34" s="24">
        <v>2669159818</v>
      </c>
      <c r="S34" s="24">
        <v>251131396</v>
      </c>
      <c r="T34" s="24">
        <v>907121331</v>
      </c>
      <c r="U34" s="24">
        <v>1839292342</v>
      </c>
      <c r="V34" s="26">
        <v>1228683792</v>
      </c>
      <c r="W34" s="26">
        <v>713557808</v>
      </c>
      <c r="X34" s="26">
        <v>803143963</v>
      </c>
      <c r="Y34" s="26">
        <v>1135954330</v>
      </c>
      <c r="Z34" s="26">
        <v>44411702</v>
      </c>
    </row>
    <row r="35" spans="1:26" x14ac:dyDescent="0.2">
      <c r="A35" s="14">
        <v>32</v>
      </c>
      <c r="B35" s="14" t="s">
        <v>79</v>
      </c>
      <c r="C35" s="15">
        <v>5626945574</v>
      </c>
      <c r="D35" s="15">
        <v>882289942</v>
      </c>
      <c r="E35" s="15">
        <v>317921184</v>
      </c>
      <c r="F35" s="15">
        <v>854905650</v>
      </c>
      <c r="G35" s="15">
        <v>301010956</v>
      </c>
      <c r="H35" s="15">
        <v>1618308471</v>
      </c>
      <c r="I35" s="15">
        <v>69231000</v>
      </c>
      <c r="J35" s="15">
        <v>316096961</v>
      </c>
      <c r="K35" s="15">
        <v>196948069</v>
      </c>
      <c r="L35" s="15">
        <v>455781859</v>
      </c>
      <c r="M35" s="15">
        <v>534978164</v>
      </c>
      <c r="N35" s="15">
        <v>1337468523</v>
      </c>
      <c r="O35" s="15">
        <v>5003650922</v>
      </c>
      <c r="P35" s="22">
        <v>705775450</v>
      </c>
      <c r="Q35" s="22">
        <v>261027947</v>
      </c>
      <c r="R35" s="24">
        <v>1574831676</v>
      </c>
      <c r="S35" s="24">
        <v>97150504</v>
      </c>
      <c r="T35" s="24">
        <v>467049970</v>
      </c>
      <c r="U35" s="24">
        <v>824359016</v>
      </c>
      <c r="V35" s="26">
        <v>413805180</v>
      </c>
      <c r="W35" s="26">
        <v>294273135</v>
      </c>
      <c r="X35" s="26">
        <v>196269653</v>
      </c>
      <c r="Y35" s="26">
        <v>545925151</v>
      </c>
      <c r="Z35" s="26">
        <v>69577353</v>
      </c>
    </row>
    <row r="36" spans="1:26" x14ac:dyDescent="0.2">
      <c r="A36" s="14">
        <v>33</v>
      </c>
      <c r="B36" s="14" t="s">
        <v>140</v>
      </c>
      <c r="C36" s="15">
        <v>4233193335</v>
      </c>
      <c r="D36" s="15">
        <v>505375267</v>
      </c>
      <c r="E36" s="15">
        <v>182148120</v>
      </c>
      <c r="F36" s="15">
        <v>513411748</v>
      </c>
      <c r="G36" s="15">
        <v>236251703</v>
      </c>
      <c r="H36" s="15">
        <v>1156088679</v>
      </c>
      <c r="I36" s="15">
        <v>73058585</v>
      </c>
      <c r="J36" s="15">
        <v>264989229</v>
      </c>
      <c r="K36" s="15">
        <v>178518123</v>
      </c>
      <c r="L36" s="15">
        <v>551146804</v>
      </c>
      <c r="M36" s="15">
        <v>551030387</v>
      </c>
      <c r="N36" s="15">
        <v>904329091</v>
      </c>
      <c r="O36" s="15">
        <v>3691858214</v>
      </c>
      <c r="P36" s="22">
        <v>428954843</v>
      </c>
      <c r="Q36" s="22">
        <v>174515834</v>
      </c>
      <c r="R36" s="24">
        <v>1102372868</v>
      </c>
      <c r="S36" s="24">
        <v>80166813</v>
      </c>
      <c r="T36" s="24">
        <v>305678112</v>
      </c>
      <c r="U36" s="24">
        <v>681558611</v>
      </c>
      <c r="V36" s="26">
        <v>260818387</v>
      </c>
      <c r="W36" s="26">
        <v>187536815</v>
      </c>
      <c r="X36" s="26">
        <v>167217855</v>
      </c>
      <c r="Y36" s="26">
        <v>464018635</v>
      </c>
      <c r="Z36" s="26">
        <v>150974426</v>
      </c>
    </row>
    <row r="37" spans="1:26" x14ac:dyDescent="0.2">
      <c r="A37" s="14">
        <v>34</v>
      </c>
      <c r="B37" s="14" t="s">
        <v>80</v>
      </c>
      <c r="C37" s="15">
        <v>7795549523</v>
      </c>
      <c r="D37" s="15">
        <v>1889438860</v>
      </c>
      <c r="E37" s="15">
        <v>680551567</v>
      </c>
      <c r="F37" s="15">
        <v>1588310801</v>
      </c>
      <c r="G37" s="15">
        <v>441855000</v>
      </c>
      <c r="H37" s="15">
        <v>1575410382</v>
      </c>
      <c r="I37" s="15">
        <v>65784746</v>
      </c>
      <c r="J37" s="15">
        <v>244301717</v>
      </c>
      <c r="K37" s="15">
        <v>129381743</v>
      </c>
      <c r="L37" s="15">
        <v>648930499</v>
      </c>
      <c r="M37" s="15">
        <v>477681612</v>
      </c>
      <c r="N37" s="15">
        <v>1815981061</v>
      </c>
      <c r="O37" s="15">
        <v>6681828985</v>
      </c>
      <c r="P37" s="22">
        <v>701332172</v>
      </c>
      <c r="Q37" s="22">
        <v>290788049</v>
      </c>
      <c r="R37" s="24">
        <v>1614790726</v>
      </c>
      <c r="S37" s="24">
        <v>184247444</v>
      </c>
      <c r="T37" s="24">
        <v>686566310</v>
      </c>
      <c r="U37" s="24">
        <v>1085778136</v>
      </c>
      <c r="V37" s="26">
        <v>718745266</v>
      </c>
      <c r="W37" s="26">
        <v>523026123</v>
      </c>
      <c r="X37" s="26">
        <v>449178193</v>
      </c>
      <c r="Y37" s="26">
        <v>1069585850</v>
      </c>
      <c r="Z37" s="26">
        <v>23846223</v>
      </c>
    </row>
    <row r="38" spans="1:26" x14ac:dyDescent="0.2">
      <c r="A38" s="14">
        <v>35</v>
      </c>
      <c r="B38" s="14" t="s">
        <v>81</v>
      </c>
      <c r="C38" s="15">
        <v>10304278208</v>
      </c>
      <c r="D38" s="15">
        <v>1105703881</v>
      </c>
      <c r="E38" s="15">
        <v>398691037</v>
      </c>
      <c r="F38" s="15">
        <v>1419068321</v>
      </c>
      <c r="G38" s="15">
        <v>717734933</v>
      </c>
      <c r="H38" s="15">
        <v>2831545314</v>
      </c>
      <c r="I38" s="15">
        <v>137240278</v>
      </c>
      <c r="J38" s="15">
        <v>895844570</v>
      </c>
      <c r="K38" s="15">
        <v>395322491</v>
      </c>
      <c r="L38" s="15">
        <v>1052911685</v>
      </c>
      <c r="M38" s="15">
        <v>1239711667</v>
      </c>
      <c r="N38" s="15">
        <v>2528104303</v>
      </c>
      <c r="O38" s="15">
        <v>9096014603</v>
      </c>
      <c r="P38" s="22">
        <v>1073431114</v>
      </c>
      <c r="Q38" s="22">
        <v>451723358</v>
      </c>
      <c r="R38" s="24">
        <v>2978484630</v>
      </c>
      <c r="S38" s="24">
        <v>163371031</v>
      </c>
      <c r="T38" s="24">
        <v>655449898</v>
      </c>
      <c r="U38" s="24">
        <v>1510613293</v>
      </c>
      <c r="V38" s="26">
        <v>752252145</v>
      </c>
      <c r="W38" s="26">
        <v>690584268</v>
      </c>
      <c r="X38" s="26">
        <v>550484315</v>
      </c>
      <c r="Y38" s="26">
        <v>1078974686</v>
      </c>
      <c r="Z38" s="26">
        <v>115130446</v>
      </c>
    </row>
    <row r="39" spans="1:26" x14ac:dyDescent="0.2">
      <c r="A39" s="14">
        <v>36</v>
      </c>
      <c r="B39" s="14" t="s">
        <v>82</v>
      </c>
      <c r="C39" s="15">
        <v>5019170142</v>
      </c>
      <c r="D39" s="15">
        <v>645201255</v>
      </c>
      <c r="E39" s="15">
        <v>232272967</v>
      </c>
      <c r="F39" s="15">
        <v>651106728</v>
      </c>
      <c r="G39" s="15">
        <v>223138160</v>
      </c>
      <c r="H39" s="15">
        <v>1395641801</v>
      </c>
      <c r="I39" s="15">
        <v>67558027</v>
      </c>
      <c r="J39" s="15">
        <v>573435607</v>
      </c>
      <c r="K39" s="15">
        <v>279899906</v>
      </c>
      <c r="L39" s="15">
        <v>505459059</v>
      </c>
      <c r="M39" s="15">
        <v>421910779</v>
      </c>
      <c r="N39" s="15">
        <v>1184840081</v>
      </c>
      <c r="O39" s="15">
        <v>4387621166</v>
      </c>
      <c r="P39" s="22">
        <v>724627070</v>
      </c>
      <c r="Q39" s="22">
        <v>227589274</v>
      </c>
      <c r="R39" s="24">
        <v>1287468677</v>
      </c>
      <c r="S39" s="24">
        <v>103189395</v>
      </c>
      <c r="T39" s="24">
        <v>284593022</v>
      </c>
      <c r="U39" s="24">
        <v>684327457</v>
      </c>
      <c r="V39" s="26">
        <v>403781038</v>
      </c>
      <c r="W39" s="26">
        <v>148855213</v>
      </c>
      <c r="X39" s="26">
        <v>327910013</v>
      </c>
      <c r="Y39" s="26">
        <v>416892730</v>
      </c>
      <c r="Z39" s="26">
        <v>170287302</v>
      </c>
    </row>
    <row r="40" spans="1:26" x14ac:dyDescent="0.2">
      <c r="A40" s="14">
        <v>37</v>
      </c>
      <c r="B40" s="14" t="s">
        <v>141</v>
      </c>
      <c r="C40" s="15">
        <v>13108552963</v>
      </c>
      <c r="D40" s="15">
        <v>3366797403</v>
      </c>
      <c r="E40" s="15">
        <v>1213042950</v>
      </c>
      <c r="F40" s="15">
        <v>2563546549</v>
      </c>
      <c r="G40" s="15">
        <v>642424329</v>
      </c>
      <c r="H40" s="15">
        <v>2366785246</v>
      </c>
      <c r="I40" s="15">
        <v>152586304</v>
      </c>
      <c r="J40" s="15">
        <v>621216621</v>
      </c>
      <c r="K40" s="15">
        <v>183211738</v>
      </c>
      <c r="L40" s="15">
        <v>1058207450</v>
      </c>
      <c r="M40" s="15">
        <v>873278738</v>
      </c>
      <c r="N40" s="15">
        <v>2933846116</v>
      </c>
      <c r="O40" s="15">
        <v>11556856176</v>
      </c>
      <c r="P40" s="22">
        <v>1527398225</v>
      </c>
      <c r="Q40" s="22">
        <v>479150924</v>
      </c>
      <c r="R40" s="24">
        <v>2619980142</v>
      </c>
      <c r="S40" s="24">
        <v>248700802</v>
      </c>
      <c r="T40" s="24">
        <v>1194319796</v>
      </c>
      <c r="U40" s="24">
        <v>1651972383</v>
      </c>
      <c r="V40" s="26">
        <v>1314311312</v>
      </c>
      <c r="W40" s="26">
        <v>867552448</v>
      </c>
      <c r="X40" s="26">
        <v>1176253461</v>
      </c>
      <c r="Y40" s="26">
        <v>1496752825</v>
      </c>
      <c r="Z40" s="26">
        <v>17630863</v>
      </c>
    </row>
    <row r="41" spans="1:26" x14ac:dyDescent="0.2">
      <c r="A41" s="14">
        <v>38</v>
      </c>
      <c r="B41" s="14" t="s">
        <v>84</v>
      </c>
      <c r="C41" s="15">
        <v>4225327389</v>
      </c>
      <c r="D41" s="15">
        <v>589037743</v>
      </c>
      <c r="E41" s="15">
        <v>212288045</v>
      </c>
      <c r="F41" s="15">
        <v>758683111</v>
      </c>
      <c r="G41" s="15">
        <v>246296643</v>
      </c>
      <c r="H41" s="15">
        <v>896053384</v>
      </c>
      <c r="I41" s="15">
        <v>61067392</v>
      </c>
      <c r="J41" s="15">
        <v>353761123</v>
      </c>
      <c r="K41" s="15">
        <v>149978259</v>
      </c>
      <c r="L41" s="15">
        <v>518405036</v>
      </c>
      <c r="M41" s="15">
        <v>416658131</v>
      </c>
      <c r="N41" s="15">
        <v>1065875768</v>
      </c>
      <c r="O41" s="15">
        <v>3590250168</v>
      </c>
      <c r="P41" s="22">
        <v>544329130</v>
      </c>
      <c r="Q41" s="22">
        <v>148896288</v>
      </c>
      <c r="R41" s="24">
        <v>868742807</v>
      </c>
      <c r="S41" s="24">
        <v>117961821</v>
      </c>
      <c r="T41" s="24">
        <v>332567556</v>
      </c>
      <c r="U41" s="24">
        <v>622787526</v>
      </c>
      <c r="V41" s="26">
        <v>489302056</v>
      </c>
      <c r="W41" s="26">
        <v>221447555</v>
      </c>
      <c r="X41" s="26">
        <v>244417422</v>
      </c>
      <c r="Y41" s="26">
        <v>342474123</v>
      </c>
      <c r="Z41" s="26">
        <v>56551352</v>
      </c>
    </row>
    <row r="42" spans="1:26" x14ac:dyDescent="0.2">
      <c r="A42" s="14">
        <v>39</v>
      </c>
      <c r="B42" s="14" t="s">
        <v>86</v>
      </c>
      <c r="C42" s="15">
        <v>6133972174</v>
      </c>
      <c r="D42" s="15">
        <v>621318870</v>
      </c>
      <c r="E42" s="15">
        <v>224890990</v>
      </c>
      <c r="F42" s="15">
        <v>615459502</v>
      </c>
      <c r="G42" s="15">
        <v>532264585</v>
      </c>
      <c r="H42" s="15">
        <v>1857803880</v>
      </c>
      <c r="I42" s="15">
        <v>93410953</v>
      </c>
      <c r="J42" s="15">
        <v>536281830</v>
      </c>
      <c r="K42" s="15">
        <v>311231776</v>
      </c>
      <c r="L42" s="15">
        <v>614955263</v>
      </c>
      <c r="M42" s="15">
        <v>663095977</v>
      </c>
      <c r="N42" s="15">
        <v>1499138568</v>
      </c>
      <c r="O42" s="15">
        <v>5370508060</v>
      </c>
      <c r="P42" s="22">
        <v>633451831</v>
      </c>
      <c r="Q42" s="22">
        <v>289147522</v>
      </c>
      <c r="R42" s="24">
        <v>1752568143</v>
      </c>
      <c r="S42" s="24">
        <v>123322010</v>
      </c>
      <c r="T42" s="24">
        <v>391267415</v>
      </c>
      <c r="U42" s="24">
        <v>1153960027</v>
      </c>
      <c r="V42" s="26">
        <v>482547326</v>
      </c>
      <c r="W42" s="26">
        <v>333072425</v>
      </c>
      <c r="X42" s="26">
        <v>231170679</v>
      </c>
      <c r="Y42" s="26">
        <v>488572940</v>
      </c>
      <c r="Z42" s="26">
        <v>62675356</v>
      </c>
    </row>
    <row r="43" spans="1:26" x14ac:dyDescent="0.2">
      <c r="A43" s="14">
        <v>40</v>
      </c>
      <c r="B43" s="14" t="s">
        <v>142</v>
      </c>
      <c r="C43" s="15">
        <v>6844531547</v>
      </c>
      <c r="D43" s="15">
        <v>967818148</v>
      </c>
      <c r="E43" s="15">
        <v>349132939</v>
      </c>
      <c r="F43" s="15">
        <v>852286680</v>
      </c>
      <c r="G43" s="15">
        <v>372228179</v>
      </c>
      <c r="H43" s="15">
        <v>1626902555</v>
      </c>
      <c r="I43" s="15">
        <v>106024278</v>
      </c>
      <c r="J43" s="15">
        <v>571534485</v>
      </c>
      <c r="K43" s="15">
        <v>227789950</v>
      </c>
      <c r="L43" s="15">
        <v>1121854238</v>
      </c>
      <c r="M43" s="15">
        <v>594889016</v>
      </c>
      <c r="N43" s="15">
        <v>1537810119</v>
      </c>
      <c r="O43" s="15">
        <v>5930247040</v>
      </c>
      <c r="P43" s="22">
        <v>758748925</v>
      </c>
      <c r="Q43" s="22">
        <v>247591957</v>
      </c>
      <c r="R43" s="24">
        <v>1587927475</v>
      </c>
      <c r="S43" s="24">
        <v>101603336</v>
      </c>
      <c r="T43" s="24">
        <v>608437492</v>
      </c>
      <c r="U43" s="24">
        <v>1122773049</v>
      </c>
      <c r="V43" s="26">
        <v>566889507</v>
      </c>
      <c r="W43" s="26">
        <v>313986513</v>
      </c>
      <c r="X43" s="26">
        <v>387239622</v>
      </c>
      <c r="Y43" s="26">
        <v>780246177</v>
      </c>
      <c r="Z43" s="26">
        <v>35964250</v>
      </c>
    </row>
    <row r="44" spans="1:26" x14ac:dyDescent="0.2">
      <c r="A44" s="14">
        <v>41</v>
      </c>
      <c r="B44" s="14" t="s">
        <v>87</v>
      </c>
      <c r="C44" s="15">
        <v>5521099881</v>
      </c>
      <c r="D44" s="15">
        <v>660581708</v>
      </c>
      <c r="E44" s="15">
        <v>238152905</v>
      </c>
      <c r="F44" s="15">
        <v>756661425</v>
      </c>
      <c r="G44" s="15">
        <v>316610467</v>
      </c>
      <c r="H44" s="15">
        <v>1442729318</v>
      </c>
      <c r="I44" s="15">
        <v>68427729</v>
      </c>
      <c r="J44" s="15">
        <v>509193891</v>
      </c>
      <c r="K44" s="15">
        <v>242607757</v>
      </c>
      <c r="L44" s="15">
        <v>852098471</v>
      </c>
      <c r="M44" s="15">
        <v>495610054</v>
      </c>
      <c r="N44" s="15">
        <v>1326741661</v>
      </c>
      <c r="O44" s="15">
        <v>4827398711</v>
      </c>
      <c r="P44" s="22">
        <v>641196103</v>
      </c>
      <c r="Q44" s="22">
        <v>229037078</v>
      </c>
      <c r="R44" s="24">
        <v>1383491342</v>
      </c>
      <c r="S44" s="24">
        <v>68433165</v>
      </c>
      <c r="T44" s="24">
        <v>402558405</v>
      </c>
      <c r="U44" s="24">
        <v>1014414578</v>
      </c>
      <c r="V44" s="26">
        <v>442517781</v>
      </c>
      <c r="W44" s="26">
        <v>258643315</v>
      </c>
      <c r="X44" s="26">
        <v>464711801</v>
      </c>
      <c r="Y44" s="26">
        <v>313202657</v>
      </c>
      <c r="Z44" s="26">
        <v>77724362</v>
      </c>
    </row>
    <row r="45" spans="1:26" x14ac:dyDescent="0.2">
      <c r="A45" s="14">
        <v>42</v>
      </c>
      <c r="B45" s="14" t="s">
        <v>143</v>
      </c>
      <c r="C45" s="15">
        <v>57433767044</v>
      </c>
      <c r="D45" s="15">
        <v>32656873822</v>
      </c>
      <c r="E45" s="15">
        <v>4458985737</v>
      </c>
      <c r="F45" s="15">
        <v>10219927638</v>
      </c>
      <c r="G45" s="15">
        <v>0</v>
      </c>
      <c r="H45" s="15">
        <v>6723612901</v>
      </c>
      <c r="I45" s="15">
        <v>85082690</v>
      </c>
      <c r="J45" s="15">
        <v>342830580</v>
      </c>
      <c r="K45" s="15">
        <v>25902000</v>
      </c>
      <c r="L45" s="15">
        <v>1894961097</v>
      </c>
      <c r="M45" s="15">
        <v>996087742</v>
      </c>
      <c r="N45" s="15">
        <v>14308581821</v>
      </c>
      <c r="O45" s="15">
        <v>50115971466</v>
      </c>
      <c r="P45" s="22">
        <v>5182529208</v>
      </c>
      <c r="Q45" s="22">
        <v>1974857653</v>
      </c>
      <c r="R45" s="24">
        <v>8689378199</v>
      </c>
      <c r="S45" s="24">
        <v>1961407086</v>
      </c>
      <c r="T45" s="24">
        <v>6825780269</v>
      </c>
      <c r="U45" s="24">
        <v>5471997617</v>
      </c>
      <c r="V45" s="26">
        <v>5820895873</v>
      </c>
      <c r="W45" s="26">
        <v>5536036812</v>
      </c>
      <c r="X45" s="26">
        <v>8150303343</v>
      </c>
      <c r="Y45" s="26">
        <v>5648848810</v>
      </c>
      <c r="Z45" s="26">
        <v>53751980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indicatori dezvoltare</vt:lpstr>
      <vt:lpstr>indicatori bugetari agregati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Funky</dc:creator>
  <cp:lastModifiedBy>Funky</cp:lastModifiedBy>
  <dcterms:created xsi:type="dcterms:W3CDTF">2016-04-11T09:08:22Z</dcterms:created>
  <dcterms:modified xsi:type="dcterms:W3CDTF">2016-04-28T09:13:37Z</dcterms:modified>
</cp:coreProperties>
</file>